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 прил 4 без платных" sheetId="2" r:id="rId1"/>
    <sheet name="прил 3 без платных" sheetId="3" r:id="rId2"/>
    <sheet name="прил 3 с платными" sheetId="4" r:id="rId3"/>
  </sheets>
  <calcPr calcId="124519"/>
</workbook>
</file>

<file path=xl/calcChain.xml><?xml version="1.0" encoding="utf-8"?>
<calcChain xmlns="http://schemas.openxmlformats.org/spreadsheetml/2006/main">
  <c r="I54" i="3"/>
  <c r="E24" i="4"/>
  <c r="F24"/>
  <c r="G24"/>
  <c r="H24"/>
  <c r="I24"/>
  <c r="J24"/>
  <c r="G32" i="3"/>
  <c r="E14" i="4"/>
  <c r="F18"/>
  <c r="G18"/>
  <c r="H18"/>
  <c r="I18"/>
  <c r="J18"/>
  <c r="E18"/>
  <c r="H32" i="2"/>
  <c r="I13"/>
  <c r="J13"/>
  <c r="K13"/>
  <c r="L13"/>
  <c r="M13"/>
  <c r="H13"/>
  <c r="I33"/>
  <c r="J33"/>
  <c r="K33"/>
  <c r="L33"/>
  <c r="M33"/>
  <c r="H33"/>
  <c r="I32"/>
  <c r="I31" s="1"/>
  <c r="J32"/>
  <c r="J31" s="1"/>
  <c r="K32"/>
  <c r="K31" s="1"/>
  <c r="L32"/>
  <c r="L31" s="1"/>
  <c r="M32"/>
  <c r="M31" s="1"/>
  <c r="N32"/>
  <c r="E50" i="3"/>
  <c r="F55" i="4"/>
  <c r="G55"/>
  <c r="H55"/>
  <c r="I55"/>
  <c r="J55"/>
  <c r="E55"/>
  <c r="F56"/>
  <c r="G56"/>
  <c r="H56"/>
  <c r="I56"/>
  <c r="J56"/>
  <c r="E56"/>
  <c r="F51" i="3"/>
  <c r="G51"/>
  <c r="H51"/>
  <c r="I51"/>
  <c r="J51"/>
  <c r="E51"/>
  <c r="F50"/>
  <c r="G50"/>
  <c r="H50"/>
  <c r="I50"/>
  <c r="J50"/>
  <c r="F14" i="4"/>
  <c r="G14"/>
  <c r="H14"/>
  <c r="I14"/>
  <c r="J14"/>
  <c r="F19"/>
  <c r="G19"/>
  <c r="H19"/>
  <c r="I19"/>
  <c r="J19"/>
  <c r="E19"/>
  <c r="F50"/>
  <c r="G50"/>
  <c r="H50"/>
  <c r="I50"/>
  <c r="J50"/>
  <c r="E50"/>
  <c r="H21" i="3"/>
  <c r="I21"/>
  <c r="J21"/>
  <c r="F49" i="4"/>
  <c r="G49"/>
  <c r="H49"/>
  <c r="I49"/>
  <c r="J49"/>
  <c r="E49"/>
  <c r="D53"/>
  <c r="D21"/>
  <c r="D66"/>
  <c r="J65"/>
  <c r="I65"/>
  <c r="H65"/>
  <c r="G65"/>
  <c r="F65"/>
  <c r="E65"/>
  <c r="D64"/>
  <c r="J63"/>
  <c r="I63"/>
  <c r="H63"/>
  <c r="G63"/>
  <c r="F63"/>
  <c r="E63"/>
  <c r="D62"/>
  <c r="J61"/>
  <c r="I61"/>
  <c r="H61"/>
  <c r="G61"/>
  <c r="F61"/>
  <c r="E61"/>
  <c r="D60"/>
  <c r="K59"/>
  <c r="J59"/>
  <c r="I59"/>
  <c r="H59"/>
  <c r="G59"/>
  <c r="F59"/>
  <c r="E59"/>
  <c r="D58"/>
  <c r="J57"/>
  <c r="I57"/>
  <c r="H57"/>
  <c r="G57"/>
  <c r="F57"/>
  <c r="E57"/>
  <c r="D56"/>
  <c r="G54"/>
  <c r="K54"/>
  <c r="I54"/>
  <c r="D52"/>
  <c r="D51"/>
  <c r="K48"/>
  <c r="J48"/>
  <c r="I48"/>
  <c r="H48"/>
  <c r="G48"/>
  <c r="F48"/>
  <c r="E48"/>
  <c r="K47"/>
  <c r="J47"/>
  <c r="J46" s="1"/>
  <c r="I47"/>
  <c r="H47"/>
  <c r="H46" s="1"/>
  <c r="G47"/>
  <c r="F47"/>
  <c r="F46" s="1"/>
  <c r="E47"/>
  <c r="D45"/>
  <c r="D44"/>
  <c r="K43"/>
  <c r="J43"/>
  <c r="I43"/>
  <c r="H43"/>
  <c r="G43"/>
  <c r="F43"/>
  <c r="E43"/>
  <c r="K42"/>
  <c r="K40" s="1"/>
  <c r="J42"/>
  <c r="I42"/>
  <c r="H42"/>
  <c r="G42"/>
  <c r="F42"/>
  <c r="E42"/>
  <c r="J41"/>
  <c r="J40" s="1"/>
  <c r="I41"/>
  <c r="H41"/>
  <c r="G41"/>
  <c r="F41"/>
  <c r="F40" s="1"/>
  <c r="E41"/>
  <c r="H40"/>
  <c r="D39"/>
  <c r="J38"/>
  <c r="I38"/>
  <c r="H38"/>
  <c r="G38"/>
  <c r="F38"/>
  <c r="E38"/>
  <c r="D37"/>
  <c r="D36"/>
  <c r="J35"/>
  <c r="I35"/>
  <c r="H35"/>
  <c r="G35"/>
  <c r="F35"/>
  <c r="E35"/>
  <c r="D34"/>
  <c r="K33"/>
  <c r="J33"/>
  <c r="I33"/>
  <c r="H33"/>
  <c r="G33"/>
  <c r="F33"/>
  <c r="E33"/>
  <c r="D32"/>
  <c r="J31"/>
  <c r="J29" s="1"/>
  <c r="I31"/>
  <c r="I29" s="1"/>
  <c r="H31"/>
  <c r="H29" s="1"/>
  <c r="G31"/>
  <c r="G29" s="1"/>
  <c r="F31"/>
  <c r="F29" s="1"/>
  <c r="E31"/>
  <c r="E29" s="1"/>
  <c r="J30"/>
  <c r="I30"/>
  <c r="H30"/>
  <c r="G30"/>
  <c r="F30"/>
  <c r="E30"/>
  <c r="D27"/>
  <c r="D26" s="1"/>
  <c r="J26"/>
  <c r="I26"/>
  <c r="H26"/>
  <c r="G26"/>
  <c r="F26"/>
  <c r="E26"/>
  <c r="K25"/>
  <c r="K17" s="1"/>
  <c r="K15" s="1"/>
  <c r="D25"/>
  <c r="D24" s="1"/>
  <c r="D23"/>
  <c r="D22" s="1"/>
  <c r="J22"/>
  <c r="I22"/>
  <c r="H22"/>
  <c r="G22"/>
  <c r="F22"/>
  <c r="E22"/>
  <c r="D20"/>
  <c r="K19"/>
  <c r="J17"/>
  <c r="J13" s="1"/>
  <c r="I17"/>
  <c r="I13" s="1"/>
  <c r="H17"/>
  <c r="H13" s="1"/>
  <c r="G17"/>
  <c r="G13" s="1"/>
  <c r="F17"/>
  <c r="F13" s="1"/>
  <c r="E17"/>
  <c r="J16"/>
  <c r="I16"/>
  <c r="H16"/>
  <c r="G16"/>
  <c r="F16"/>
  <c r="F15" s="1"/>
  <c r="E16"/>
  <c r="K12"/>
  <c r="J11"/>
  <c r="I11"/>
  <c r="H11"/>
  <c r="F11"/>
  <c r="E11"/>
  <c r="D29" i="3"/>
  <c r="D31"/>
  <c r="D33"/>
  <c r="D34"/>
  <c r="D36"/>
  <c r="D41"/>
  <c r="D42"/>
  <c r="D47"/>
  <c r="D48"/>
  <c r="D53"/>
  <c r="D55"/>
  <c r="D57"/>
  <c r="D59"/>
  <c r="D61"/>
  <c r="F27"/>
  <c r="G27"/>
  <c r="H27"/>
  <c r="I27"/>
  <c r="J27"/>
  <c r="I24" i="2"/>
  <c r="J24"/>
  <c r="K24"/>
  <c r="L24"/>
  <c r="M24"/>
  <c r="H24"/>
  <c r="E27" i="3"/>
  <c r="F15"/>
  <c r="F14" s="1"/>
  <c r="E15"/>
  <c r="E12" s="1"/>
  <c r="F49"/>
  <c r="G49"/>
  <c r="H49"/>
  <c r="J49"/>
  <c r="E52"/>
  <c r="F52"/>
  <c r="G52"/>
  <c r="H52"/>
  <c r="I52"/>
  <c r="J52"/>
  <c r="E54"/>
  <c r="F54"/>
  <c r="G54"/>
  <c r="H54"/>
  <c r="J54"/>
  <c r="K54"/>
  <c r="E56"/>
  <c r="F56"/>
  <c r="G56"/>
  <c r="H56"/>
  <c r="I56"/>
  <c r="J56"/>
  <c r="E58"/>
  <c r="F58"/>
  <c r="G58"/>
  <c r="H58"/>
  <c r="I58"/>
  <c r="J58"/>
  <c r="E60"/>
  <c r="F60"/>
  <c r="G60"/>
  <c r="H60"/>
  <c r="I60"/>
  <c r="J60"/>
  <c r="E45"/>
  <c r="F45"/>
  <c r="G45"/>
  <c r="H45"/>
  <c r="I45"/>
  <c r="J45"/>
  <c r="K45"/>
  <c r="E44"/>
  <c r="E11" s="1"/>
  <c r="F44"/>
  <c r="G44"/>
  <c r="G43" s="1"/>
  <c r="H44"/>
  <c r="I44"/>
  <c r="I43" s="1"/>
  <c r="J44"/>
  <c r="K44"/>
  <c r="E46"/>
  <c r="F46"/>
  <c r="G46"/>
  <c r="H46"/>
  <c r="I46"/>
  <c r="J46"/>
  <c r="E38"/>
  <c r="E39"/>
  <c r="F39"/>
  <c r="G39"/>
  <c r="H39"/>
  <c r="I39"/>
  <c r="J39"/>
  <c r="F38"/>
  <c r="F37" s="1"/>
  <c r="G38"/>
  <c r="H38"/>
  <c r="H37" s="1"/>
  <c r="I38"/>
  <c r="J38"/>
  <c r="E40"/>
  <c r="F40"/>
  <c r="G40"/>
  <c r="H40"/>
  <c r="I40"/>
  <c r="J40"/>
  <c r="K40"/>
  <c r="E35"/>
  <c r="F35"/>
  <c r="G35"/>
  <c r="H35"/>
  <c r="I35"/>
  <c r="J35"/>
  <c r="E28"/>
  <c r="E26" s="1"/>
  <c r="F28"/>
  <c r="F26" s="1"/>
  <c r="F25" s="1"/>
  <c r="G28"/>
  <c r="G26" s="1"/>
  <c r="H28"/>
  <c r="H26" s="1"/>
  <c r="H25" s="1"/>
  <c r="I28"/>
  <c r="I26" s="1"/>
  <c r="J28"/>
  <c r="J26" s="1"/>
  <c r="H44" i="2"/>
  <c r="E32" i="3"/>
  <c r="F32"/>
  <c r="H32"/>
  <c r="I32"/>
  <c r="J32"/>
  <c r="E30"/>
  <c r="F30"/>
  <c r="G30"/>
  <c r="H30"/>
  <c r="I30"/>
  <c r="J30"/>
  <c r="K30"/>
  <c r="F16"/>
  <c r="F13" s="1"/>
  <c r="H13"/>
  <c r="J13"/>
  <c r="E16"/>
  <c r="E13" s="1"/>
  <c r="F17"/>
  <c r="G17"/>
  <c r="H17"/>
  <c r="I17"/>
  <c r="J17"/>
  <c r="K17"/>
  <c r="E17"/>
  <c r="D18"/>
  <c r="E23"/>
  <c r="F23"/>
  <c r="G23"/>
  <c r="H23"/>
  <c r="I23"/>
  <c r="J23"/>
  <c r="D24"/>
  <c r="D23" s="1"/>
  <c r="E21"/>
  <c r="F21"/>
  <c r="D22"/>
  <c r="D21" s="1"/>
  <c r="E19"/>
  <c r="F19"/>
  <c r="G19"/>
  <c r="H19"/>
  <c r="I19"/>
  <c r="J19"/>
  <c r="D20"/>
  <c r="D19" s="1"/>
  <c r="K49"/>
  <c r="K39"/>
  <c r="K37" s="1"/>
  <c r="K22"/>
  <c r="K16" s="1"/>
  <c r="K12"/>
  <c r="I14" i="2"/>
  <c r="J14"/>
  <c r="K14"/>
  <c r="L14"/>
  <c r="M14"/>
  <c r="H14"/>
  <c r="D17" i="4" l="1"/>
  <c r="E12"/>
  <c r="G28"/>
  <c r="I28"/>
  <c r="D14"/>
  <c r="E28"/>
  <c r="D49"/>
  <c r="D19"/>
  <c r="H31" i="2"/>
  <c r="D61" i="4"/>
  <c r="E46"/>
  <c r="I37" i="3"/>
  <c r="G37"/>
  <c r="D30" i="4"/>
  <c r="D41"/>
  <c r="G46"/>
  <c r="I46"/>
  <c r="K46"/>
  <c r="D35" i="3"/>
  <c r="D46"/>
  <c r="D60"/>
  <c r="D58"/>
  <c r="D56"/>
  <c r="D54"/>
  <c r="D52"/>
  <c r="D50"/>
  <c r="J12"/>
  <c r="D32"/>
  <c r="D45"/>
  <c r="D51"/>
  <c r="G15" i="4"/>
  <c r="I15"/>
  <c r="F54"/>
  <c r="H54"/>
  <c r="J54"/>
  <c r="E40"/>
  <c r="H15"/>
  <c r="J15"/>
  <c r="F28"/>
  <c r="D18"/>
  <c r="J37" i="3"/>
  <c r="D39"/>
  <c r="I13"/>
  <c r="G13"/>
  <c r="D40"/>
  <c r="D27"/>
  <c r="D30"/>
  <c r="J25"/>
  <c r="H12"/>
  <c r="F12"/>
  <c r="G12"/>
  <c r="G25"/>
  <c r="E25"/>
  <c r="D26"/>
  <c r="E10"/>
  <c r="I12"/>
  <c r="I25"/>
  <c r="I49"/>
  <c r="E49"/>
  <c r="J43"/>
  <c r="F43"/>
  <c r="D28"/>
  <c r="G11" i="4"/>
  <c r="D11" s="1"/>
  <c r="G12"/>
  <c r="D65"/>
  <c r="D44" i="3"/>
  <c r="D38"/>
  <c r="H43"/>
  <c r="E43"/>
  <c r="E37"/>
  <c r="D16" i="4"/>
  <c r="I12"/>
  <c r="D35"/>
  <c r="D38"/>
  <c r="D42"/>
  <c r="D55"/>
  <c r="D59"/>
  <c r="D63"/>
  <c r="D48"/>
  <c r="D29"/>
  <c r="D28" s="1"/>
  <c r="D31"/>
  <c r="D47"/>
  <c r="D50"/>
  <c r="E54"/>
  <c r="D54" s="1"/>
  <c r="D33"/>
  <c r="G40"/>
  <c r="I40"/>
  <c r="K30"/>
  <c r="K11" s="1"/>
  <c r="K10" s="1"/>
  <c r="D43"/>
  <c r="D57"/>
  <c r="F12"/>
  <c r="F10" s="1"/>
  <c r="H12"/>
  <c r="H10" s="1"/>
  <c r="H28"/>
  <c r="J12"/>
  <c r="J10" s="1"/>
  <c r="J28"/>
  <c r="E13"/>
  <c r="E10" s="1"/>
  <c r="G10"/>
  <c r="I10"/>
  <c r="J11" i="3"/>
  <c r="J10" s="1"/>
  <c r="H11"/>
  <c r="F11"/>
  <c r="F10" s="1"/>
  <c r="I11"/>
  <c r="G11"/>
  <c r="J14"/>
  <c r="H14"/>
  <c r="E14"/>
  <c r="I14"/>
  <c r="G14"/>
  <c r="D16"/>
  <c r="D17"/>
  <c r="D15"/>
  <c r="K14"/>
  <c r="K27"/>
  <c r="I44" i="2"/>
  <c r="I43" s="1"/>
  <c r="J44"/>
  <c r="J43" s="1"/>
  <c r="K44"/>
  <c r="K43" s="1"/>
  <c r="L44"/>
  <c r="L43" s="1"/>
  <c r="M44"/>
  <c r="M43" s="1"/>
  <c r="N44"/>
  <c r="H43"/>
  <c r="H17"/>
  <c r="I17"/>
  <c r="J17"/>
  <c r="K17"/>
  <c r="L17"/>
  <c r="M17"/>
  <c r="I16"/>
  <c r="J16"/>
  <c r="K16"/>
  <c r="L16"/>
  <c r="M16"/>
  <c r="H16"/>
  <c r="H15" s="1"/>
  <c r="D46" i="4" l="1"/>
  <c r="K13"/>
  <c r="D43" i="3"/>
  <c r="J15" i="2"/>
  <c r="D12" i="4"/>
  <c r="D13"/>
  <c r="D49" i="3"/>
  <c r="D11"/>
  <c r="D12"/>
  <c r="E15" i="4"/>
  <c r="D15" s="1"/>
  <c r="D37" i="3"/>
  <c r="D13"/>
  <c r="D25"/>
  <c r="H10"/>
  <c r="L15" i="2"/>
  <c r="K25" i="3"/>
  <c r="M15" i="2"/>
  <c r="I15"/>
  <c r="G10" i="3"/>
  <c r="K11"/>
  <c r="K10" s="1"/>
  <c r="K13"/>
  <c r="K15" i="2"/>
  <c r="I10" i="3"/>
  <c r="D40" i="4"/>
  <c r="K28"/>
  <c r="D14" i="3"/>
  <c r="I40" i="2"/>
  <c r="I39" s="1"/>
  <c r="J40"/>
  <c r="J12" s="1"/>
  <c r="K40"/>
  <c r="K39" s="1"/>
  <c r="L40"/>
  <c r="L39" s="1"/>
  <c r="M40"/>
  <c r="M39" s="1"/>
  <c r="H40"/>
  <c r="H12" s="1"/>
  <c r="H11" s="1"/>
  <c r="H23"/>
  <c r="N33"/>
  <c r="N31" s="1"/>
  <c r="I23"/>
  <c r="J23"/>
  <c r="K23"/>
  <c r="L23"/>
  <c r="M23"/>
  <c r="I12" l="1"/>
  <c r="I11" s="1"/>
  <c r="D10" i="4"/>
  <c r="L10" s="1"/>
  <c r="M12" i="2"/>
  <c r="M11" s="1"/>
  <c r="L12"/>
  <c r="L11" s="1"/>
  <c r="K12"/>
  <c r="K11" s="1"/>
  <c r="J39"/>
  <c r="J11"/>
  <c r="D10" i="3"/>
  <c r="N14" i="2"/>
  <c r="N43"/>
  <c r="H39" l="1"/>
  <c r="N24"/>
  <c r="N23"/>
  <c r="N21"/>
  <c r="N17" l="1"/>
  <c r="N12" s="1"/>
  <c r="N11" s="1"/>
  <c r="N15" l="1"/>
</calcChain>
</file>

<file path=xl/sharedStrings.xml><?xml version="1.0" encoding="utf-8"?>
<sst xmlns="http://schemas.openxmlformats.org/spreadsheetml/2006/main" count="415" uniqueCount="107">
  <si>
    <t>Приложение № 3 к муниципальной программе Волоконовского района «Развитие образования Волоконовского района на 2014-2020годы»</t>
  </si>
  <si>
    <t>Статус</t>
  </si>
  <si>
    <t>Наименование муниципальной программы, подпрограммы, основные мероприятия</t>
  </si>
  <si>
    <t xml:space="preserve">2015 г. </t>
  </si>
  <si>
    <t>2016 г.</t>
  </si>
  <si>
    <t>2017 г.</t>
  </si>
  <si>
    <t>2018 г.</t>
  </si>
  <si>
    <t>2019 г.</t>
  </si>
  <si>
    <t>2020 г.</t>
  </si>
  <si>
    <t>Муниципальная программа</t>
  </si>
  <si>
    <t>Всего</t>
  </si>
  <si>
    <t>Развитие дошкольного образования</t>
  </si>
  <si>
    <t>Развитие общего образования</t>
  </si>
  <si>
    <t xml:space="preserve">Развитие дополнительного образования </t>
  </si>
  <si>
    <t>Развитие системы оценки качества образования</t>
  </si>
  <si>
    <t>Код бюджетной классификации</t>
  </si>
  <si>
    <t>Ответственный исполнитель, соисполнитель, участники</t>
  </si>
  <si>
    <t>ГРБС</t>
  </si>
  <si>
    <t>ЦСР</t>
  </si>
  <si>
    <t>ВР</t>
  </si>
  <si>
    <t>Рз Пр</t>
  </si>
  <si>
    <t>Всего, в том числе</t>
  </si>
  <si>
    <t>0701</t>
  </si>
  <si>
    <t>0702</t>
  </si>
  <si>
    <t>0709</t>
  </si>
  <si>
    <t>Подпрограмма 1</t>
  </si>
  <si>
    <t>Подпрограмма 2</t>
  </si>
  <si>
    <t>0707</t>
  </si>
  <si>
    <t>1004</t>
  </si>
  <si>
    <t>0227369</t>
  </si>
  <si>
    <t>0227306</t>
  </si>
  <si>
    <t>района на 2015-2020 годы»</t>
  </si>
  <si>
    <t>«Развитие образования Новооскольского</t>
  </si>
  <si>
    <t>«Развитие образования Новооскольского района на 2015-2020 годы»</t>
  </si>
  <si>
    <t>управление образования администрации муниципального района «Новооскольский район»</t>
  </si>
  <si>
    <t>Получение субвенции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</si>
  <si>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Получение субвенции 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</si>
  <si>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деятельности (оказания услуг) муниципальных учреждений (организаций</t>
  </si>
  <si>
    <t>Реконструкция строительство объектов социальной сферы</t>
  </si>
  <si>
    <t>Повышение доступности качественного общего образования, соответствующего требованиям инновационного развития экономики района, современным требованиям общества</t>
  </si>
  <si>
    <t>Обеспечение деятельности (оказания услуг) муниципальных учреждений (организаций)</t>
  </si>
  <si>
    <t>Развитие системы отдыха и оздоровления детей</t>
  </si>
  <si>
    <t>Проведение мероприятий в области отдыха и оздоровления детей</t>
  </si>
  <si>
    <t>Муниципальная политика в сфере образования</t>
  </si>
  <si>
    <t>Обеспечение исполнения функций органов власти Новооскольского района</t>
  </si>
  <si>
    <t>Обеспечение деятельности  структурных подразделений управления образования администрации Новооскольского района (методических и финансово-экономической служб)</t>
  </si>
  <si>
    <t>Меры социальной поддержки педагогическим работникам, проживающим и работающим в сельских населённых пунктах на территории Новооскольского района</t>
  </si>
  <si>
    <t>Возмещение части затрат молодым учителям общеобразовательных учреждений (организаций) Новооскольского района по ипотечному  кредиту</t>
  </si>
  <si>
    <t>Выплата денежного вознаграждения за выполнение функций классного руководителя педагогическим работникам  муниципальных образовательных учреждений</t>
  </si>
  <si>
    <t>Подпрограмма 3</t>
  </si>
  <si>
    <t>Подпрограмма 4</t>
  </si>
  <si>
    <t>Подпрограмма 5</t>
  </si>
  <si>
    <t>Повышение квалификации, профессиональная подготовка и переподготовка кадров</t>
  </si>
  <si>
    <t>ТЫС.РУБ</t>
  </si>
  <si>
    <t>0217303</t>
  </si>
  <si>
    <t>0210059</t>
  </si>
  <si>
    <t>0227304</t>
  </si>
  <si>
    <t>0220059</t>
  </si>
  <si>
    <t>0221369</t>
  </si>
  <si>
    <t>0230059</t>
  </si>
  <si>
    <t>0242065</t>
  </si>
  <si>
    <t>0250059</t>
  </si>
  <si>
    <t>0257322</t>
  </si>
  <si>
    <t>0705</t>
  </si>
  <si>
    <t>0245065</t>
  </si>
  <si>
    <t>0250019</t>
  </si>
  <si>
    <t>850</t>
  </si>
  <si>
    <t>0217112</t>
  </si>
  <si>
    <t>400</t>
  </si>
  <si>
    <t>х</t>
  </si>
  <si>
    <t>0217302</t>
  </si>
  <si>
    <t>0252101</t>
  </si>
  <si>
    <t>оценка расходов (тыс.руб)</t>
  </si>
  <si>
    <t>объем финансирования, источники финансирования</t>
  </si>
  <si>
    <t>всего по годам</t>
  </si>
  <si>
    <t>федеральный бюджет</t>
  </si>
  <si>
    <t>областной бюджет</t>
  </si>
  <si>
    <t>консолидированный бюджет муниципального района</t>
  </si>
  <si>
    <t>всего</t>
  </si>
  <si>
    <t>иные источники</t>
  </si>
  <si>
    <t xml:space="preserve"> </t>
  </si>
  <si>
    <t xml:space="preserve">управление культуры администрации муниципального района </t>
  </si>
  <si>
    <t>Приложение № 4 к униципальной программе</t>
  </si>
  <si>
    <t>РЕСУРСНОЕ ОБЕСПЕЧЕНИЕ И ПРОГНОЗНАЯ (СПРАВОЧНАЯ) ОЦЕНКА РАСХОДОВ НА РЕАЛИЗАЦИЮ МЕРОПРИЯТИЙ МУНИЦИПАЛЬНОЙ ПРОГРАММЫ ИЗ РАЗЛИЧНЫХ ИСТОЧНИКОВ ФИНАНСИРОВАНИЯ «Развитие образования Новооскольского района на 2015-2020 годы»</t>
  </si>
  <si>
    <t>Основное мероприятие 1.1.1</t>
  </si>
  <si>
    <t>Основное мероприятие 1.1.2</t>
  </si>
  <si>
    <t>Основное мероприятие 1.1.3</t>
  </si>
  <si>
    <t>Основное мероприятие 1.1.4</t>
  </si>
  <si>
    <t>Основное мероприятие 1.2.3</t>
  </si>
  <si>
    <t>Основное мероприятие 1.5.2</t>
  </si>
  <si>
    <t>Приложение № 3 К муниципальной программе</t>
  </si>
  <si>
    <t>Приложение № 3 к муниципальной программе</t>
  </si>
  <si>
    <t xml:space="preserve">РЕСУРСНОЕ ОБЕСПЕЧЕНИЕ И ПРОГНОЗНАЯ (СПРАВОЧНАЯ) ОЦЕНКА РАСХОДОВ НА РЕАЛИЗАЦИЮ МЕРОПРИЯТИЙ МУНИЦИПАЛЬНОЙ ПРОГРАММЫ ИЗ РАЗЛИЧНЫХ ИСТОЧНИКОВ ФИНАНСИРОВАНИЯ </t>
  </si>
  <si>
    <t xml:space="preserve">местный  бюджет </t>
  </si>
  <si>
    <t>Основное мероприятие 2.1.1</t>
  </si>
  <si>
    <t>Основное мероприятие 2.1.2</t>
  </si>
  <si>
    <t>Основное мероприятие 2.1.3</t>
  </si>
  <si>
    <t>Основное мероприятие 2.1.4</t>
  </si>
  <si>
    <t>Основное мероприятие 3.1.1</t>
  </si>
  <si>
    <t>Основное мероприятие 4.1.1</t>
  </si>
  <si>
    <t>Основное мероприятие 5.1.1</t>
  </si>
  <si>
    <t>Основное мероприятие 5.1.2</t>
  </si>
  <si>
    <t>Основное мероприятие 5.1.3</t>
  </si>
  <si>
    <t>Основное мероприятие 5.1.4</t>
  </si>
  <si>
    <t>Основное мероприятие 5.1.5</t>
  </si>
  <si>
    <t>администрация Новооскольского района (в лице отдела промышленности, строительства, ЖКХ, транспорта и связи администрации муниципального района «Новооскольский район»)</t>
  </si>
  <si>
    <t xml:space="preserve"> местный бюджет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</si>
</sst>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Arial Narrow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Arial Narrow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4" fillId="0" borderId="0" xfId="0" applyFont="1" applyFill="1" applyAlignment="1">
      <alignment horizontal="right" indent="15"/>
    </xf>
    <xf numFmtId="0" fontId="4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I100"/>
  <sheetViews>
    <sheetView tabSelected="1" view="pageLayout" zoomScaleNormal="80" workbookViewId="0">
      <selection activeCell="D4" sqref="D4"/>
    </sheetView>
  </sheetViews>
  <sheetFormatPr defaultColWidth="10.42578125" defaultRowHeight="15"/>
  <cols>
    <col min="1" max="1" width="17.42578125" style="1" customWidth="1"/>
    <col min="2" max="2" width="31.5703125" style="1" customWidth="1"/>
    <col min="3" max="3" width="27.7109375" style="1" customWidth="1"/>
    <col min="4" max="5" width="8.5703125" style="1" customWidth="1"/>
    <col min="6" max="6" width="9.85546875" style="1" customWidth="1"/>
    <col min="7" max="7" width="8.5703125" style="1" customWidth="1"/>
    <col min="8" max="8" width="10.85546875" style="1" customWidth="1"/>
    <col min="9" max="11" width="10.42578125" style="1"/>
    <col min="12" max="12" width="9.7109375" style="1" customWidth="1"/>
    <col min="13" max="13" width="10.28515625" style="1" customWidth="1"/>
    <col min="14" max="14" width="10.42578125" style="1" hidden="1" customWidth="1"/>
    <col min="15" max="16384" width="10.42578125" style="1"/>
  </cols>
  <sheetData>
    <row r="2" spans="1:35" s="2" customFormat="1" ht="15" customHeight="1">
      <c r="A2" s="1"/>
      <c r="H2" s="66" t="s">
        <v>82</v>
      </c>
      <c r="I2" s="66"/>
      <c r="J2" s="66"/>
      <c r="K2" s="66"/>
      <c r="L2" s="66"/>
      <c r="M2" s="66"/>
    </row>
    <row r="3" spans="1:35" s="2" customFormat="1" ht="15" customHeight="1">
      <c r="A3" s="1"/>
      <c r="H3" s="66" t="s">
        <v>32</v>
      </c>
      <c r="I3" s="66"/>
      <c r="J3" s="66"/>
      <c r="K3" s="66"/>
      <c r="L3" s="66"/>
      <c r="M3" s="66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2" customFormat="1" ht="15" customHeight="1">
      <c r="A4" s="1"/>
      <c r="H4" s="66" t="s">
        <v>31</v>
      </c>
      <c r="I4" s="66"/>
      <c r="J4" s="66"/>
      <c r="K4" s="66"/>
      <c r="L4" s="66"/>
      <c r="M4" s="66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>
      <c r="A5" s="4" t="s">
        <v>0</v>
      </c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ht="51.75" customHeight="1">
      <c r="A6" s="67" t="s">
        <v>83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32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 t="s">
        <v>53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</row>
    <row r="8" spans="1:35" ht="47.25" customHeight="1">
      <c r="A8" s="62" t="s">
        <v>1</v>
      </c>
      <c r="B8" s="62" t="s">
        <v>2</v>
      </c>
      <c r="C8" s="62" t="s">
        <v>16</v>
      </c>
      <c r="D8" s="62" t="s">
        <v>15</v>
      </c>
      <c r="E8" s="62"/>
      <c r="F8" s="62"/>
      <c r="G8" s="62"/>
      <c r="H8" s="62" t="s">
        <v>72</v>
      </c>
      <c r="I8" s="62"/>
      <c r="J8" s="62"/>
      <c r="K8" s="62"/>
      <c r="L8" s="62"/>
      <c r="M8" s="62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35" ht="37.5" customHeight="1">
      <c r="A9" s="62"/>
      <c r="B9" s="62"/>
      <c r="C9" s="62"/>
      <c r="D9" s="8" t="s">
        <v>17</v>
      </c>
      <c r="E9" s="8" t="s">
        <v>20</v>
      </c>
      <c r="F9" s="8" t="s">
        <v>18</v>
      </c>
      <c r="G9" s="8" t="s">
        <v>19</v>
      </c>
      <c r="H9" s="8" t="s">
        <v>3</v>
      </c>
      <c r="I9" s="8" t="s">
        <v>4</v>
      </c>
      <c r="J9" s="8" t="s">
        <v>5</v>
      </c>
      <c r="K9" s="8" t="s">
        <v>6</v>
      </c>
      <c r="L9" s="8" t="s">
        <v>7</v>
      </c>
      <c r="M9" s="8" t="s">
        <v>8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</row>
    <row r="10" spans="1:35">
      <c r="A10" s="9">
        <v>1</v>
      </c>
      <c r="B10" s="9">
        <v>2</v>
      </c>
      <c r="C10" s="9">
        <v>3</v>
      </c>
      <c r="D10" s="9">
        <v>4</v>
      </c>
      <c r="E10" s="9"/>
      <c r="F10" s="9">
        <v>6</v>
      </c>
      <c r="G10" s="9">
        <v>7</v>
      </c>
      <c r="H10" s="9">
        <v>9</v>
      </c>
      <c r="I10" s="9">
        <v>10</v>
      </c>
      <c r="J10" s="9">
        <v>11</v>
      </c>
      <c r="K10" s="9">
        <v>12</v>
      </c>
      <c r="L10" s="9">
        <v>13</v>
      </c>
      <c r="M10" s="9">
        <v>14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</row>
    <row r="11" spans="1:35" ht="15.75" customHeight="1">
      <c r="A11" s="56" t="s">
        <v>9</v>
      </c>
      <c r="B11" s="59" t="s">
        <v>33</v>
      </c>
      <c r="C11" s="9" t="s">
        <v>21</v>
      </c>
      <c r="D11" s="8" t="s">
        <v>69</v>
      </c>
      <c r="E11" s="33" t="s">
        <v>69</v>
      </c>
      <c r="F11" s="9" t="s">
        <v>69</v>
      </c>
      <c r="G11" s="9" t="s">
        <v>69</v>
      </c>
      <c r="H11" s="10">
        <f>H12+H14+H13</f>
        <v>535326</v>
      </c>
      <c r="I11" s="10">
        <f>I12+I14+I13</f>
        <v>552433</v>
      </c>
      <c r="J11" s="10">
        <f t="shared" ref="J11:N11" si="0">J12+J14+J13</f>
        <v>582258</v>
      </c>
      <c r="K11" s="10">
        <f t="shared" si="0"/>
        <v>613776</v>
      </c>
      <c r="L11" s="10">
        <f t="shared" si="0"/>
        <v>652276</v>
      </c>
      <c r="M11" s="10">
        <f t="shared" si="0"/>
        <v>687587</v>
      </c>
      <c r="N11" s="10" t="e">
        <f t="shared" si="0"/>
        <v>#REF!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35" ht="69.75" customHeight="1">
      <c r="A12" s="57"/>
      <c r="B12" s="61"/>
      <c r="C12" s="12" t="s">
        <v>34</v>
      </c>
      <c r="D12" s="9">
        <v>871</v>
      </c>
      <c r="E12" s="9" t="s">
        <v>69</v>
      </c>
      <c r="F12" s="9" t="s">
        <v>69</v>
      </c>
      <c r="G12" s="9" t="s">
        <v>69</v>
      </c>
      <c r="H12" s="10">
        <f>H17+H24+H33+H40+H44</f>
        <v>512185</v>
      </c>
      <c r="I12" s="10">
        <f t="shared" ref="I12:M12" si="1">I17+I24+I33+I40+I44</f>
        <v>534806</v>
      </c>
      <c r="J12" s="10">
        <f t="shared" si="1"/>
        <v>563690</v>
      </c>
      <c r="K12" s="10">
        <f t="shared" si="1"/>
        <v>594215</v>
      </c>
      <c r="L12" s="10">
        <f t="shared" si="1"/>
        <v>631667</v>
      </c>
      <c r="M12" s="10">
        <f t="shared" si="1"/>
        <v>665872</v>
      </c>
      <c r="N12" s="10" t="e">
        <f t="shared" ref="N12" si="2">N17+N24+N33+N40+N44</f>
        <v>#REF!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</row>
    <row r="13" spans="1:35" ht="69.75" customHeight="1">
      <c r="A13" s="57"/>
      <c r="B13" s="61"/>
      <c r="C13" s="9" t="s">
        <v>81</v>
      </c>
      <c r="D13" s="9">
        <v>871</v>
      </c>
      <c r="E13" s="9"/>
      <c r="F13" s="9"/>
      <c r="G13" s="9"/>
      <c r="H13" s="10">
        <f>H34+H35+H36</f>
        <v>16141</v>
      </c>
      <c r="I13" s="10">
        <f t="shared" ref="I13:M13" si="3">I34+I35+I36</f>
        <v>17627</v>
      </c>
      <c r="J13" s="10">
        <f t="shared" si="3"/>
        <v>18568</v>
      </c>
      <c r="K13" s="10">
        <f t="shared" si="3"/>
        <v>19561</v>
      </c>
      <c r="L13" s="10">
        <f t="shared" si="3"/>
        <v>20609</v>
      </c>
      <c r="M13" s="10">
        <f t="shared" si="3"/>
        <v>21715</v>
      </c>
      <c r="N13" s="10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</row>
    <row r="14" spans="1:35" ht="149.25" customHeight="1">
      <c r="A14" s="58"/>
      <c r="B14" s="60"/>
      <c r="C14" s="55" t="s">
        <v>105</v>
      </c>
      <c r="D14" s="9">
        <v>850</v>
      </c>
      <c r="E14" s="33" t="s">
        <v>69</v>
      </c>
      <c r="F14" s="9" t="s">
        <v>69</v>
      </c>
      <c r="G14" s="9" t="s">
        <v>69</v>
      </c>
      <c r="H14" s="10">
        <f>H20</f>
        <v>7000</v>
      </c>
      <c r="I14" s="10">
        <f t="shared" ref="I14:M14" si="4">I20</f>
        <v>0</v>
      </c>
      <c r="J14" s="10">
        <f t="shared" si="4"/>
        <v>0</v>
      </c>
      <c r="K14" s="10">
        <f t="shared" si="4"/>
        <v>0</v>
      </c>
      <c r="L14" s="10">
        <f t="shared" si="4"/>
        <v>0</v>
      </c>
      <c r="M14" s="10">
        <f t="shared" si="4"/>
        <v>0</v>
      </c>
      <c r="N14" s="14" t="e">
        <f>#REF!</f>
        <v>#REF!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</row>
    <row r="15" spans="1:35" ht="27" customHeight="1">
      <c r="A15" s="62" t="s">
        <v>25</v>
      </c>
      <c r="B15" s="62" t="s">
        <v>11</v>
      </c>
      <c r="C15" s="56" t="s">
        <v>10</v>
      </c>
      <c r="D15" s="8" t="s">
        <v>69</v>
      </c>
      <c r="E15" s="34" t="s">
        <v>69</v>
      </c>
      <c r="F15" s="8" t="s">
        <v>69</v>
      </c>
      <c r="G15" s="8" t="s">
        <v>69</v>
      </c>
      <c r="H15" s="10">
        <f>H16+H17</f>
        <v>137757</v>
      </c>
      <c r="I15" s="10">
        <f t="shared" ref="I15:M15" si="5">I16+I17</f>
        <v>136052</v>
      </c>
      <c r="J15" s="10">
        <f t="shared" si="5"/>
        <v>143534</v>
      </c>
      <c r="K15" s="10">
        <f t="shared" si="5"/>
        <v>151429</v>
      </c>
      <c r="L15" s="10">
        <f t="shared" si="5"/>
        <v>161242</v>
      </c>
      <c r="M15" s="10">
        <f t="shared" si="5"/>
        <v>170110</v>
      </c>
      <c r="N15" s="10" t="e">
        <f t="shared" ref="N15" si="6">N16+N17</f>
        <v>#REF!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</row>
    <row r="16" spans="1:35" ht="27" customHeight="1">
      <c r="A16" s="62"/>
      <c r="B16" s="62"/>
      <c r="C16" s="57"/>
      <c r="D16" s="8">
        <v>850</v>
      </c>
      <c r="E16" s="34" t="s">
        <v>69</v>
      </c>
      <c r="F16" s="8"/>
      <c r="G16" s="8"/>
      <c r="H16" s="10">
        <f>H20</f>
        <v>7000</v>
      </c>
      <c r="I16" s="10">
        <f t="shared" ref="I16:M16" si="7">I20</f>
        <v>0</v>
      </c>
      <c r="J16" s="10">
        <f t="shared" si="7"/>
        <v>0</v>
      </c>
      <c r="K16" s="10">
        <f t="shared" si="7"/>
        <v>0</v>
      </c>
      <c r="L16" s="10">
        <f t="shared" si="7"/>
        <v>0</v>
      </c>
      <c r="M16" s="10">
        <f t="shared" si="7"/>
        <v>0</v>
      </c>
      <c r="N16" s="1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</row>
    <row r="17" spans="1:35" ht="27" customHeight="1">
      <c r="A17" s="62"/>
      <c r="B17" s="62"/>
      <c r="C17" s="58"/>
      <c r="D17" s="8">
        <v>871</v>
      </c>
      <c r="E17" s="34" t="s">
        <v>69</v>
      </c>
      <c r="F17" s="8"/>
      <c r="G17" s="8"/>
      <c r="H17" s="10">
        <f>H18+H19+H21+H22</f>
        <v>130757</v>
      </c>
      <c r="I17" s="10">
        <f t="shared" ref="I17:M17" si="8">I18+I19+I21+I22</f>
        <v>136052</v>
      </c>
      <c r="J17" s="10">
        <f t="shared" si="8"/>
        <v>143534</v>
      </c>
      <c r="K17" s="10">
        <f t="shared" si="8"/>
        <v>151429</v>
      </c>
      <c r="L17" s="10">
        <f t="shared" si="8"/>
        <v>161242</v>
      </c>
      <c r="M17" s="10">
        <f t="shared" si="8"/>
        <v>170110</v>
      </c>
      <c r="N17" s="10" t="e">
        <f>N21+N22+#REF!+#REF!</f>
        <v>#REF!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</row>
    <row r="18" spans="1:35" ht="27" customHeight="1">
      <c r="A18" s="65" t="s">
        <v>84</v>
      </c>
      <c r="B18" s="59" t="s">
        <v>37</v>
      </c>
      <c r="C18" s="59" t="s">
        <v>34</v>
      </c>
      <c r="D18" s="9">
        <v>871</v>
      </c>
      <c r="E18" s="33" t="s">
        <v>22</v>
      </c>
      <c r="F18" s="33" t="s">
        <v>55</v>
      </c>
      <c r="G18" s="9">
        <v>600</v>
      </c>
      <c r="H18" s="13">
        <v>56055</v>
      </c>
      <c r="I18" s="13">
        <v>56055</v>
      </c>
      <c r="J18" s="13">
        <v>59138</v>
      </c>
      <c r="K18" s="13">
        <v>62391</v>
      </c>
      <c r="L18" s="13">
        <v>65822</v>
      </c>
      <c r="M18" s="13">
        <v>69442</v>
      </c>
      <c r="N18" s="17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</row>
    <row r="19" spans="1:35" ht="94.5" customHeight="1">
      <c r="A19" s="65"/>
      <c r="B19" s="60"/>
      <c r="C19" s="61"/>
      <c r="D19" s="9">
        <v>871</v>
      </c>
      <c r="E19" s="33" t="s">
        <v>22</v>
      </c>
      <c r="F19" s="33" t="s">
        <v>55</v>
      </c>
      <c r="G19" s="9">
        <v>800</v>
      </c>
      <c r="H19" s="13">
        <v>1205</v>
      </c>
      <c r="I19" s="13">
        <v>1205</v>
      </c>
      <c r="J19" s="13">
        <v>1271</v>
      </c>
      <c r="K19" s="13">
        <v>1341</v>
      </c>
      <c r="L19" s="13">
        <v>2900</v>
      </c>
      <c r="M19" s="13">
        <v>3059</v>
      </c>
      <c r="N19" s="17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</row>
    <row r="20" spans="1:35" ht="166.5" customHeight="1">
      <c r="A20" s="51" t="s">
        <v>85</v>
      </c>
      <c r="B20" s="16" t="s">
        <v>38</v>
      </c>
      <c r="C20" s="55" t="s">
        <v>105</v>
      </c>
      <c r="D20" s="35" t="s">
        <v>66</v>
      </c>
      <c r="E20" s="33" t="s">
        <v>22</v>
      </c>
      <c r="F20" s="33" t="s">
        <v>67</v>
      </c>
      <c r="G20" s="33" t="s">
        <v>68</v>
      </c>
      <c r="H20" s="13">
        <v>7000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7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</row>
    <row r="21" spans="1:35" ht="125.25" customHeight="1">
      <c r="A21" s="52" t="s">
        <v>86</v>
      </c>
      <c r="B21" s="36" t="s">
        <v>35</v>
      </c>
      <c r="C21" s="9" t="s">
        <v>34</v>
      </c>
      <c r="D21" s="9">
        <v>871</v>
      </c>
      <c r="E21" s="33" t="s">
        <v>22</v>
      </c>
      <c r="F21" s="33" t="s">
        <v>70</v>
      </c>
      <c r="G21" s="9">
        <v>600</v>
      </c>
      <c r="H21" s="9">
        <v>63962</v>
      </c>
      <c r="I21" s="9">
        <v>69257</v>
      </c>
      <c r="J21" s="9">
        <v>73066</v>
      </c>
      <c r="K21" s="9">
        <v>77085</v>
      </c>
      <c r="L21" s="9">
        <v>81324</v>
      </c>
      <c r="M21" s="9">
        <v>85797</v>
      </c>
      <c r="N21" s="15">
        <f>SUM(H21:M21)</f>
        <v>450491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</row>
    <row r="22" spans="1:35" ht="148.5" customHeight="1">
      <c r="A22" s="50" t="s">
        <v>87</v>
      </c>
      <c r="B22" s="37" t="s">
        <v>36</v>
      </c>
      <c r="C22" s="9" t="s">
        <v>34</v>
      </c>
      <c r="D22" s="21">
        <v>871</v>
      </c>
      <c r="E22" s="33" t="s">
        <v>28</v>
      </c>
      <c r="F22" s="33" t="s">
        <v>54</v>
      </c>
      <c r="G22" s="9">
        <v>300</v>
      </c>
      <c r="H22" s="13">
        <v>9535</v>
      </c>
      <c r="I22" s="13">
        <v>9535</v>
      </c>
      <c r="J22" s="13">
        <v>10059</v>
      </c>
      <c r="K22" s="13">
        <v>10612</v>
      </c>
      <c r="L22" s="13">
        <v>11196</v>
      </c>
      <c r="M22" s="13">
        <v>11812</v>
      </c>
      <c r="N22" s="1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</row>
    <row r="23" spans="1:35" ht="15.75">
      <c r="A23" s="62" t="s">
        <v>26</v>
      </c>
      <c r="B23" s="65" t="s">
        <v>12</v>
      </c>
      <c r="C23" s="9" t="s">
        <v>10</v>
      </c>
      <c r="D23" s="8" t="s">
        <v>69</v>
      </c>
      <c r="E23" s="34" t="s">
        <v>69</v>
      </c>
      <c r="F23" s="8" t="s">
        <v>69</v>
      </c>
      <c r="G23" s="8" t="s">
        <v>69</v>
      </c>
      <c r="H23" s="10">
        <f>H24</f>
        <v>331390</v>
      </c>
      <c r="I23" s="10">
        <f t="shared" ref="I23:M23" si="9">I24</f>
        <v>346918</v>
      </c>
      <c r="J23" s="10">
        <f t="shared" si="9"/>
        <v>365887</v>
      </c>
      <c r="K23" s="10">
        <f t="shared" si="9"/>
        <v>385818</v>
      </c>
      <c r="L23" s="10">
        <f t="shared" si="9"/>
        <v>406843</v>
      </c>
      <c r="M23" s="10">
        <f t="shared" si="9"/>
        <v>429026</v>
      </c>
      <c r="N23" s="15">
        <f>SUM(H23:M23)</f>
        <v>2265882</v>
      </c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</row>
    <row r="24" spans="1:35" ht="60">
      <c r="A24" s="62"/>
      <c r="B24" s="65"/>
      <c r="C24" s="9" t="s">
        <v>34</v>
      </c>
      <c r="D24" s="8">
        <v>871</v>
      </c>
      <c r="E24" s="34" t="s">
        <v>23</v>
      </c>
      <c r="F24" s="8"/>
      <c r="G24" s="8"/>
      <c r="H24" s="10">
        <f>SUM(H25:H30)</f>
        <v>331390</v>
      </c>
      <c r="I24" s="10">
        <f t="shared" ref="I24:M24" si="10">SUM(I25:I30)</f>
        <v>346918</v>
      </c>
      <c r="J24" s="10">
        <f t="shared" si="10"/>
        <v>365887</v>
      </c>
      <c r="K24" s="10">
        <f t="shared" si="10"/>
        <v>385818</v>
      </c>
      <c r="L24" s="10">
        <f t="shared" si="10"/>
        <v>406843</v>
      </c>
      <c r="M24" s="10">
        <f t="shared" si="10"/>
        <v>429026</v>
      </c>
      <c r="N24" s="15">
        <f>SUM(H24:M24)</f>
        <v>2265882</v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</row>
    <row r="25" spans="1:35" ht="89.25" customHeight="1">
      <c r="A25" s="55" t="s">
        <v>94</v>
      </c>
      <c r="B25" s="37" t="s">
        <v>39</v>
      </c>
      <c r="C25" s="9" t="s">
        <v>34</v>
      </c>
      <c r="D25" s="9">
        <v>871</v>
      </c>
      <c r="E25" s="33" t="s">
        <v>23</v>
      </c>
      <c r="F25" s="33" t="s">
        <v>56</v>
      </c>
      <c r="G25" s="9">
        <v>600</v>
      </c>
      <c r="H25" s="13">
        <v>256348</v>
      </c>
      <c r="I25" s="13">
        <v>268927</v>
      </c>
      <c r="J25" s="13">
        <v>283717</v>
      </c>
      <c r="K25" s="13">
        <v>299322</v>
      </c>
      <c r="L25" s="13">
        <v>315785</v>
      </c>
      <c r="M25" s="13">
        <v>333153</v>
      </c>
      <c r="N25" s="1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ht="72" customHeight="1">
      <c r="A26" s="59" t="s">
        <v>95</v>
      </c>
      <c r="B26" s="59" t="s">
        <v>40</v>
      </c>
      <c r="C26" s="59" t="s">
        <v>34</v>
      </c>
      <c r="D26" s="9">
        <v>871</v>
      </c>
      <c r="E26" s="33" t="s">
        <v>23</v>
      </c>
      <c r="F26" s="33" t="s">
        <v>57</v>
      </c>
      <c r="G26" s="9">
        <v>600</v>
      </c>
      <c r="H26" s="13">
        <v>65276</v>
      </c>
      <c r="I26" s="13">
        <v>68225</v>
      </c>
      <c r="J26" s="13">
        <v>71977</v>
      </c>
      <c r="K26" s="13">
        <v>75936</v>
      </c>
      <c r="L26" s="13">
        <v>80112</v>
      </c>
      <c r="M26" s="13">
        <v>84519</v>
      </c>
      <c r="N26" s="1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</row>
    <row r="27" spans="1:35" ht="93" customHeight="1">
      <c r="A27" s="60"/>
      <c r="B27" s="60"/>
      <c r="C27" s="60"/>
      <c r="D27" s="9">
        <v>871</v>
      </c>
      <c r="E27" s="33" t="s">
        <v>23</v>
      </c>
      <c r="F27" s="33" t="s">
        <v>57</v>
      </c>
      <c r="G27" s="9">
        <v>800</v>
      </c>
      <c r="H27" s="13">
        <v>6315</v>
      </c>
      <c r="I27" s="13">
        <v>6315</v>
      </c>
      <c r="J27" s="13">
        <v>6662</v>
      </c>
      <c r="K27" s="13">
        <v>7029</v>
      </c>
      <c r="L27" s="13">
        <v>7415</v>
      </c>
      <c r="M27" s="13">
        <v>7823</v>
      </c>
      <c r="N27" s="1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</row>
    <row r="28" spans="1:35" ht="59.25" customHeight="1">
      <c r="A28" s="59" t="s">
        <v>88</v>
      </c>
      <c r="B28" s="59" t="s">
        <v>47</v>
      </c>
      <c r="C28" s="59" t="s">
        <v>34</v>
      </c>
      <c r="D28" s="9">
        <v>871</v>
      </c>
      <c r="E28" s="33" t="s">
        <v>23</v>
      </c>
      <c r="F28" s="33" t="s">
        <v>29</v>
      </c>
      <c r="G28" s="9">
        <v>300</v>
      </c>
      <c r="H28" s="9">
        <v>501</v>
      </c>
      <c r="I28" s="9">
        <v>501</v>
      </c>
      <c r="J28" s="9">
        <v>501</v>
      </c>
      <c r="K28" s="9">
        <v>501</v>
      </c>
      <c r="L28" s="9">
        <v>501</v>
      </c>
      <c r="M28" s="9">
        <v>501</v>
      </c>
      <c r="N28" s="1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</row>
    <row r="29" spans="1:35" ht="69.75" customHeight="1">
      <c r="A29" s="60"/>
      <c r="B29" s="60"/>
      <c r="C29" s="60"/>
      <c r="D29" s="9">
        <v>871</v>
      </c>
      <c r="E29" s="33" t="s">
        <v>23</v>
      </c>
      <c r="F29" s="33" t="s">
        <v>58</v>
      </c>
      <c r="G29" s="9">
        <v>300</v>
      </c>
      <c r="H29" s="9">
        <v>20</v>
      </c>
      <c r="I29" s="9">
        <v>20</v>
      </c>
      <c r="J29" s="9">
        <v>100</v>
      </c>
      <c r="K29" s="9">
        <v>100</v>
      </c>
      <c r="L29" s="9">
        <v>100</v>
      </c>
      <c r="M29" s="9">
        <v>100</v>
      </c>
      <c r="N29" s="1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</row>
    <row r="30" spans="1:35" ht="102" customHeight="1">
      <c r="A30" s="55" t="s">
        <v>96</v>
      </c>
      <c r="B30" s="9" t="s">
        <v>48</v>
      </c>
      <c r="C30" s="9" t="s">
        <v>34</v>
      </c>
      <c r="D30" s="9">
        <v>871</v>
      </c>
      <c r="E30" s="33" t="s">
        <v>23</v>
      </c>
      <c r="F30" s="33" t="s">
        <v>30</v>
      </c>
      <c r="G30" s="9">
        <v>600</v>
      </c>
      <c r="H30" s="13">
        <v>2930</v>
      </c>
      <c r="I30" s="13">
        <v>2930</v>
      </c>
      <c r="J30" s="13">
        <v>2930</v>
      </c>
      <c r="K30" s="13">
        <v>2930</v>
      </c>
      <c r="L30" s="13">
        <v>2930</v>
      </c>
      <c r="M30" s="13">
        <v>2930</v>
      </c>
      <c r="N30" s="1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</row>
    <row r="31" spans="1:35">
      <c r="A31" s="62" t="s">
        <v>49</v>
      </c>
      <c r="B31" s="62" t="s">
        <v>13</v>
      </c>
      <c r="C31" s="8" t="s">
        <v>10</v>
      </c>
      <c r="D31" s="8">
        <v>871</v>
      </c>
      <c r="E31" s="34" t="s">
        <v>69</v>
      </c>
      <c r="F31" s="8" t="s">
        <v>69</v>
      </c>
      <c r="G31" s="8" t="s">
        <v>69</v>
      </c>
      <c r="H31" s="10">
        <f>H32+H33</f>
        <v>38696</v>
      </c>
      <c r="I31" s="10">
        <f t="shared" ref="I31:N31" si="11">I32+I33</f>
        <v>40991</v>
      </c>
      <c r="J31" s="10">
        <f t="shared" si="11"/>
        <v>43087</v>
      </c>
      <c r="K31" s="10">
        <f t="shared" si="11"/>
        <v>45427</v>
      </c>
      <c r="L31" s="10">
        <f t="shared" si="11"/>
        <v>47897</v>
      </c>
      <c r="M31" s="10">
        <f t="shared" si="11"/>
        <v>50504</v>
      </c>
      <c r="N31" s="10">
        <f t="shared" si="11"/>
        <v>0</v>
      </c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</row>
    <row r="32" spans="1:35" ht="45">
      <c r="A32" s="62"/>
      <c r="B32" s="62"/>
      <c r="C32" s="9" t="s">
        <v>81</v>
      </c>
      <c r="D32" s="8">
        <v>871</v>
      </c>
      <c r="E32" s="34" t="s">
        <v>23</v>
      </c>
      <c r="F32" s="8"/>
      <c r="G32" s="8"/>
      <c r="H32" s="10">
        <f>H34+H35+H36</f>
        <v>16141</v>
      </c>
      <c r="I32" s="10">
        <f t="shared" ref="I32:N32" si="12">I34+I35+I36</f>
        <v>17627</v>
      </c>
      <c r="J32" s="10">
        <f t="shared" si="12"/>
        <v>18568</v>
      </c>
      <c r="K32" s="10">
        <f t="shared" si="12"/>
        <v>19561</v>
      </c>
      <c r="L32" s="10">
        <f t="shared" si="12"/>
        <v>20609</v>
      </c>
      <c r="M32" s="10">
        <f t="shared" si="12"/>
        <v>21715</v>
      </c>
      <c r="N32" s="10">
        <f t="shared" si="12"/>
        <v>0</v>
      </c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</row>
    <row r="33" spans="1:35" ht="73.5" customHeight="1">
      <c r="A33" s="62"/>
      <c r="B33" s="62"/>
      <c r="C33" s="9" t="s">
        <v>34</v>
      </c>
      <c r="D33" s="8">
        <v>871</v>
      </c>
      <c r="E33" s="34" t="s">
        <v>23</v>
      </c>
      <c r="F33" s="8"/>
      <c r="G33" s="8"/>
      <c r="H33" s="10">
        <f>H37+H38</f>
        <v>22555</v>
      </c>
      <c r="I33" s="10">
        <f t="shared" ref="I33:M33" si="13">I37+I38</f>
        <v>23364</v>
      </c>
      <c r="J33" s="10">
        <f t="shared" si="13"/>
        <v>24519</v>
      </c>
      <c r="K33" s="10">
        <f t="shared" si="13"/>
        <v>25866</v>
      </c>
      <c r="L33" s="10">
        <f t="shared" si="13"/>
        <v>27288</v>
      </c>
      <c r="M33" s="10">
        <f t="shared" si="13"/>
        <v>28789</v>
      </c>
      <c r="N33" s="25">
        <f>N37</f>
        <v>0</v>
      </c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</row>
    <row r="34" spans="1:35" ht="57.75" customHeight="1">
      <c r="A34" s="59" t="s">
        <v>98</v>
      </c>
      <c r="B34" s="63" t="s">
        <v>40</v>
      </c>
      <c r="C34" s="59" t="s">
        <v>81</v>
      </c>
      <c r="D34" s="9">
        <v>871</v>
      </c>
      <c r="E34" s="33" t="s">
        <v>23</v>
      </c>
      <c r="F34" s="33" t="s">
        <v>59</v>
      </c>
      <c r="G34" s="9">
        <v>100</v>
      </c>
      <c r="H34" s="13">
        <v>15532</v>
      </c>
      <c r="I34" s="13">
        <v>16984</v>
      </c>
      <c r="J34" s="13">
        <v>17918</v>
      </c>
      <c r="K34" s="13">
        <v>18903</v>
      </c>
      <c r="L34" s="13">
        <v>19943</v>
      </c>
      <c r="M34" s="13">
        <v>21040</v>
      </c>
      <c r="N34" s="26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</row>
    <row r="35" spans="1:35" ht="59.25" customHeight="1">
      <c r="A35" s="61"/>
      <c r="B35" s="64"/>
      <c r="C35" s="61"/>
      <c r="D35" s="9">
        <v>871</v>
      </c>
      <c r="E35" s="33" t="s">
        <v>23</v>
      </c>
      <c r="F35" s="33" t="s">
        <v>59</v>
      </c>
      <c r="G35" s="9">
        <v>200</v>
      </c>
      <c r="H35" s="13">
        <v>489</v>
      </c>
      <c r="I35" s="13">
        <v>507</v>
      </c>
      <c r="J35" s="13">
        <v>507</v>
      </c>
      <c r="K35" s="13">
        <v>507</v>
      </c>
      <c r="L35" s="13">
        <v>507</v>
      </c>
      <c r="M35" s="13">
        <v>507</v>
      </c>
      <c r="N35" s="26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</row>
    <row r="36" spans="1:35" ht="59.25" customHeight="1">
      <c r="A36" s="61"/>
      <c r="B36" s="64"/>
      <c r="C36" s="60"/>
      <c r="D36" s="9">
        <v>871</v>
      </c>
      <c r="E36" s="33" t="s">
        <v>23</v>
      </c>
      <c r="F36" s="33" t="s">
        <v>62</v>
      </c>
      <c r="G36" s="9">
        <v>300</v>
      </c>
      <c r="H36" s="13">
        <v>120</v>
      </c>
      <c r="I36" s="13">
        <v>136</v>
      </c>
      <c r="J36" s="13">
        <v>143</v>
      </c>
      <c r="K36" s="13">
        <v>151</v>
      </c>
      <c r="L36" s="13">
        <v>159</v>
      </c>
      <c r="M36" s="13">
        <v>168</v>
      </c>
      <c r="N36" s="26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</row>
    <row r="37" spans="1:35" ht="74.25" customHeight="1">
      <c r="A37" s="61"/>
      <c r="B37" s="64"/>
      <c r="C37" s="59" t="s">
        <v>34</v>
      </c>
      <c r="D37" s="9">
        <v>871</v>
      </c>
      <c r="E37" s="33" t="s">
        <v>23</v>
      </c>
      <c r="F37" s="33" t="s">
        <v>59</v>
      </c>
      <c r="G37" s="9">
        <v>600</v>
      </c>
      <c r="H37" s="13">
        <v>22291</v>
      </c>
      <c r="I37" s="13">
        <v>23100</v>
      </c>
      <c r="J37" s="13">
        <v>24255</v>
      </c>
      <c r="K37" s="13">
        <v>25589</v>
      </c>
      <c r="L37" s="13">
        <v>26996</v>
      </c>
      <c r="M37" s="13">
        <v>28481</v>
      </c>
      <c r="N37" s="1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</row>
    <row r="38" spans="1:35" ht="50.25" customHeight="1">
      <c r="A38" s="61"/>
      <c r="B38" s="64"/>
      <c r="C38" s="60"/>
      <c r="D38" s="9">
        <v>871</v>
      </c>
      <c r="E38" s="33" t="s">
        <v>23</v>
      </c>
      <c r="F38" s="33" t="s">
        <v>59</v>
      </c>
      <c r="G38" s="9">
        <v>800</v>
      </c>
      <c r="H38" s="13">
        <v>264</v>
      </c>
      <c r="I38" s="13">
        <v>264</v>
      </c>
      <c r="J38" s="13">
        <v>264</v>
      </c>
      <c r="K38" s="13">
        <v>277</v>
      </c>
      <c r="L38" s="13">
        <v>292</v>
      </c>
      <c r="M38" s="13">
        <v>308</v>
      </c>
      <c r="N38" s="1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</row>
    <row r="39" spans="1:35" ht="55.5" customHeight="1">
      <c r="A39" s="62" t="s">
        <v>50</v>
      </c>
      <c r="B39" s="62" t="s">
        <v>41</v>
      </c>
      <c r="C39" s="8" t="s">
        <v>10</v>
      </c>
      <c r="D39" s="8" t="s">
        <v>69</v>
      </c>
      <c r="E39" s="34" t="s">
        <v>69</v>
      </c>
      <c r="F39" s="33" t="s">
        <v>69</v>
      </c>
      <c r="G39" s="8" t="s">
        <v>69</v>
      </c>
      <c r="H39" s="10">
        <f>H40</f>
        <v>3866</v>
      </c>
      <c r="I39" s="10">
        <f t="shared" ref="I39:M39" si="14">I40</f>
        <v>3866</v>
      </c>
      <c r="J39" s="10">
        <f t="shared" si="14"/>
        <v>4028</v>
      </c>
      <c r="K39" s="10">
        <f t="shared" si="14"/>
        <v>4199</v>
      </c>
      <c r="L39" s="10">
        <f t="shared" si="14"/>
        <v>8148</v>
      </c>
      <c r="M39" s="10">
        <f t="shared" si="14"/>
        <v>8525</v>
      </c>
      <c r="N39" s="1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</row>
    <row r="40" spans="1:35" ht="84" customHeight="1">
      <c r="A40" s="62"/>
      <c r="B40" s="62"/>
      <c r="C40" s="9" t="s">
        <v>34</v>
      </c>
      <c r="D40" s="8">
        <v>871</v>
      </c>
      <c r="E40" s="34" t="s">
        <v>27</v>
      </c>
      <c r="F40" s="33"/>
      <c r="G40" s="8"/>
      <c r="H40" s="10">
        <f>H41+H42</f>
        <v>3866</v>
      </c>
      <c r="I40" s="10">
        <f t="shared" ref="I40:M40" si="15">I41+I42</f>
        <v>3866</v>
      </c>
      <c r="J40" s="10">
        <f t="shared" si="15"/>
        <v>4028</v>
      </c>
      <c r="K40" s="10">
        <f t="shared" si="15"/>
        <v>4199</v>
      </c>
      <c r="L40" s="10">
        <f t="shared" si="15"/>
        <v>8148</v>
      </c>
      <c r="M40" s="10">
        <f t="shared" si="15"/>
        <v>8525</v>
      </c>
      <c r="N40" s="1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</row>
    <row r="41" spans="1:35" ht="151.5" customHeight="1">
      <c r="A41" s="59" t="s">
        <v>99</v>
      </c>
      <c r="B41" s="63" t="s">
        <v>42</v>
      </c>
      <c r="C41" s="59" t="s">
        <v>34</v>
      </c>
      <c r="D41" s="38">
        <v>871</v>
      </c>
      <c r="E41" s="39" t="s">
        <v>27</v>
      </c>
      <c r="F41" s="39" t="s">
        <v>60</v>
      </c>
      <c r="G41" s="38">
        <v>600</v>
      </c>
      <c r="H41" s="28">
        <v>3256</v>
      </c>
      <c r="I41" s="28">
        <v>3256</v>
      </c>
      <c r="J41" s="28">
        <v>3418</v>
      </c>
      <c r="K41" s="28">
        <v>3589</v>
      </c>
      <c r="L41" s="28">
        <v>7538</v>
      </c>
      <c r="M41" s="28">
        <v>7915</v>
      </c>
      <c r="N41" s="1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</row>
    <row r="42" spans="1:35" ht="99.75" customHeight="1">
      <c r="A42" s="61"/>
      <c r="B42" s="64"/>
      <c r="C42" s="61"/>
      <c r="D42" s="40">
        <v>871</v>
      </c>
      <c r="E42" s="41" t="s">
        <v>27</v>
      </c>
      <c r="F42" s="39" t="s">
        <v>64</v>
      </c>
      <c r="G42" s="38">
        <v>600</v>
      </c>
      <c r="H42" s="28">
        <v>610</v>
      </c>
      <c r="I42" s="28">
        <v>610</v>
      </c>
      <c r="J42" s="28">
        <v>610</v>
      </c>
      <c r="K42" s="28">
        <v>610</v>
      </c>
      <c r="L42" s="28">
        <v>610</v>
      </c>
      <c r="M42" s="28">
        <v>610</v>
      </c>
      <c r="N42" s="1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</row>
    <row r="43" spans="1:35" ht="27.75" customHeight="1">
      <c r="A43" s="56" t="s">
        <v>51</v>
      </c>
      <c r="B43" s="56" t="s">
        <v>43</v>
      </c>
      <c r="C43" s="8" t="s">
        <v>10</v>
      </c>
      <c r="D43" s="42" t="s">
        <v>69</v>
      </c>
      <c r="E43" s="43" t="s">
        <v>69</v>
      </c>
      <c r="F43" s="44" t="s">
        <v>69</v>
      </c>
      <c r="G43" s="45" t="s">
        <v>69</v>
      </c>
      <c r="H43" s="19">
        <f>H44</f>
        <v>23617</v>
      </c>
      <c r="I43" s="19">
        <f t="shared" ref="I43:M43" si="16">I44</f>
        <v>24606</v>
      </c>
      <c r="J43" s="19">
        <f t="shared" si="16"/>
        <v>25722</v>
      </c>
      <c r="K43" s="19">
        <f t="shared" si="16"/>
        <v>26903</v>
      </c>
      <c r="L43" s="19">
        <f t="shared" si="16"/>
        <v>28146</v>
      </c>
      <c r="M43" s="19">
        <f t="shared" si="16"/>
        <v>29422</v>
      </c>
      <c r="N43" s="30">
        <f t="shared" ref="N43" si="17">N44</f>
        <v>0</v>
      </c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</row>
    <row r="44" spans="1:35" ht="99.75" customHeight="1">
      <c r="A44" s="58"/>
      <c r="B44" s="58"/>
      <c r="C44" s="9" t="s">
        <v>34</v>
      </c>
      <c r="D44" s="42">
        <v>871</v>
      </c>
      <c r="E44" s="43" t="s">
        <v>69</v>
      </c>
      <c r="F44" s="44" t="s">
        <v>69</v>
      </c>
      <c r="G44" s="45" t="s">
        <v>69</v>
      </c>
      <c r="H44" s="19">
        <f>H45+H46+H47+H48+H49+H50+H51+H52+H53</f>
        <v>23617</v>
      </c>
      <c r="I44" s="19">
        <f t="shared" ref="I44:N44" si="18">I45+I46+I47+I48+I49+I50+I51+I52+I53</f>
        <v>24606</v>
      </c>
      <c r="J44" s="19">
        <f t="shared" si="18"/>
        <v>25722</v>
      </c>
      <c r="K44" s="19">
        <f t="shared" si="18"/>
        <v>26903</v>
      </c>
      <c r="L44" s="19">
        <f t="shared" si="18"/>
        <v>28146</v>
      </c>
      <c r="M44" s="19">
        <f t="shared" si="18"/>
        <v>29422</v>
      </c>
      <c r="N44" s="19">
        <f t="shared" si="18"/>
        <v>0</v>
      </c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</row>
    <row r="45" spans="1:35" ht="67.5" customHeight="1">
      <c r="A45" s="59" t="s">
        <v>100</v>
      </c>
      <c r="B45" s="59" t="s">
        <v>44</v>
      </c>
      <c r="C45" s="59" t="s">
        <v>34</v>
      </c>
      <c r="D45" s="38">
        <v>871</v>
      </c>
      <c r="E45" s="39" t="s">
        <v>24</v>
      </c>
      <c r="F45" s="39" t="s">
        <v>65</v>
      </c>
      <c r="G45" s="38">
        <v>100</v>
      </c>
      <c r="H45" s="28">
        <v>5605</v>
      </c>
      <c r="I45" s="28">
        <v>5605</v>
      </c>
      <c r="J45" s="28">
        <v>5913</v>
      </c>
      <c r="K45" s="28">
        <v>6238</v>
      </c>
      <c r="L45" s="28">
        <v>6581</v>
      </c>
      <c r="M45" s="28">
        <v>6910</v>
      </c>
      <c r="N45" s="1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</row>
    <row r="46" spans="1:35" ht="54" customHeight="1">
      <c r="A46" s="61"/>
      <c r="B46" s="61"/>
      <c r="C46" s="61"/>
      <c r="D46" s="38">
        <v>871</v>
      </c>
      <c r="E46" s="39" t="s">
        <v>24</v>
      </c>
      <c r="F46" s="39" t="s">
        <v>65</v>
      </c>
      <c r="G46" s="38">
        <v>200</v>
      </c>
      <c r="H46" s="28">
        <v>87</v>
      </c>
      <c r="I46" s="28">
        <v>87</v>
      </c>
      <c r="J46" s="28">
        <v>87</v>
      </c>
      <c r="K46" s="28">
        <v>87</v>
      </c>
      <c r="L46" s="28">
        <v>87</v>
      </c>
      <c r="M46" s="28">
        <v>87</v>
      </c>
      <c r="N46" s="1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</row>
    <row r="47" spans="1:35" ht="72.75" customHeight="1">
      <c r="A47" s="60"/>
      <c r="B47" s="60"/>
      <c r="C47" s="60"/>
      <c r="D47" s="38">
        <v>871</v>
      </c>
      <c r="E47" s="39" t="s">
        <v>24</v>
      </c>
      <c r="F47" s="39" t="s">
        <v>65</v>
      </c>
      <c r="G47" s="38">
        <v>800</v>
      </c>
      <c r="H47" s="28">
        <v>2</v>
      </c>
      <c r="I47" s="28">
        <v>2</v>
      </c>
      <c r="J47" s="28">
        <v>3</v>
      </c>
      <c r="K47" s="28">
        <v>3</v>
      </c>
      <c r="L47" s="28">
        <v>4</v>
      </c>
      <c r="M47" s="28">
        <v>4</v>
      </c>
      <c r="N47" s="1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</row>
    <row r="48" spans="1:35" ht="106.5" customHeight="1">
      <c r="A48" s="59" t="s">
        <v>89</v>
      </c>
      <c r="B48" s="59" t="s">
        <v>45</v>
      </c>
      <c r="C48" s="59" t="s">
        <v>34</v>
      </c>
      <c r="D48" s="38">
        <v>871</v>
      </c>
      <c r="E48" s="39" t="s">
        <v>24</v>
      </c>
      <c r="F48" s="39" t="s">
        <v>61</v>
      </c>
      <c r="G48" s="38">
        <v>100</v>
      </c>
      <c r="H48" s="28">
        <v>8131</v>
      </c>
      <c r="I48" s="28">
        <v>8131</v>
      </c>
      <c r="J48" s="28">
        <v>8537</v>
      </c>
      <c r="K48" s="28">
        <v>9007</v>
      </c>
      <c r="L48" s="28">
        <v>9502</v>
      </c>
      <c r="M48" s="28">
        <v>10025</v>
      </c>
      <c r="N48" s="1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</row>
    <row r="49" spans="1:35" ht="49.5" customHeight="1">
      <c r="A49" s="61"/>
      <c r="B49" s="61"/>
      <c r="C49" s="61"/>
      <c r="D49" s="38">
        <v>871</v>
      </c>
      <c r="E49" s="39" t="s">
        <v>24</v>
      </c>
      <c r="F49" s="39" t="s">
        <v>61</v>
      </c>
      <c r="G49" s="38">
        <v>200</v>
      </c>
      <c r="H49" s="28">
        <v>2400</v>
      </c>
      <c r="I49" s="28">
        <v>2571</v>
      </c>
      <c r="J49" s="28">
        <v>2571</v>
      </c>
      <c r="K49" s="28">
        <v>2571</v>
      </c>
      <c r="L49" s="28">
        <v>2571</v>
      </c>
      <c r="M49" s="28">
        <v>2571</v>
      </c>
      <c r="N49" s="1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pans="1:35" ht="71.25" customHeight="1">
      <c r="A50" s="60"/>
      <c r="B50" s="60"/>
      <c r="C50" s="60"/>
      <c r="D50" s="38">
        <v>871</v>
      </c>
      <c r="E50" s="39" t="s">
        <v>24</v>
      </c>
      <c r="F50" s="39" t="s">
        <v>61</v>
      </c>
      <c r="G50" s="38">
        <v>800</v>
      </c>
      <c r="H50" s="28">
        <v>166</v>
      </c>
      <c r="I50" s="28">
        <v>166</v>
      </c>
      <c r="J50" s="28">
        <v>174</v>
      </c>
      <c r="K50" s="28">
        <v>183</v>
      </c>
      <c r="L50" s="28">
        <v>192</v>
      </c>
      <c r="M50" s="28">
        <v>201</v>
      </c>
      <c r="N50" s="1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1:35" ht="88.5" customHeight="1">
      <c r="A51" s="55" t="s">
        <v>102</v>
      </c>
      <c r="B51" s="9" t="s">
        <v>46</v>
      </c>
      <c r="C51" s="9" t="s">
        <v>34</v>
      </c>
      <c r="D51" s="38">
        <v>871</v>
      </c>
      <c r="E51" s="46" t="s">
        <v>24</v>
      </c>
      <c r="F51" s="39" t="s">
        <v>62</v>
      </c>
      <c r="G51" s="38">
        <v>300</v>
      </c>
      <c r="H51" s="28">
        <v>6329</v>
      </c>
      <c r="I51" s="28">
        <v>7147</v>
      </c>
      <c r="J51" s="28">
        <v>7540</v>
      </c>
      <c r="K51" s="28">
        <v>7917</v>
      </c>
      <c r="L51" s="28">
        <v>8312</v>
      </c>
      <c r="M51" s="28">
        <v>8727</v>
      </c>
      <c r="N51" s="1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pans="1:35" ht="99.75" customHeight="1">
      <c r="A52" s="55" t="s">
        <v>103</v>
      </c>
      <c r="B52" s="9" t="s">
        <v>14</v>
      </c>
      <c r="C52" s="9" t="s">
        <v>34</v>
      </c>
      <c r="D52" s="38">
        <v>871</v>
      </c>
      <c r="E52" s="39" t="s">
        <v>24</v>
      </c>
      <c r="F52" s="39" t="s">
        <v>61</v>
      </c>
      <c r="G52" s="38">
        <v>200</v>
      </c>
      <c r="H52" s="28">
        <v>24</v>
      </c>
      <c r="I52" s="28">
        <v>24</v>
      </c>
      <c r="J52" s="28">
        <v>24</v>
      </c>
      <c r="K52" s="28">
        <v>24</v>
      </c>
      <c r="L52" s="28">
        <v>24</v>
      </c>
      <c r="M52" s="28">
        <v>24</v>
      </c>
      <c r="N52" s="1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pans="1:35" ht="99.75" customHeight="1">
      <c r="A53" s="55" t="s">
        <v>104</v>
      </c>
      <c r="B53" s="9" t="s">
        <v>52</v>
      </c>
      <c r="C53" s="9" t="s">
        <v>34</v>
      </c>
      <c r="D53" s="47">
        <v>871</v>
      </c>
      <c r="E53" s="48" t="s">
        <v>63</v>
      </c>
      <c r="F53" s="39" t="s">
        <v>71</v>
      </c>
      <c r="G53" s="38">
        <v>200</v>
      </c>
      <c r="H53" s="28">
        <v>873</v>
      </c>
      <c r="I53" s="28">
        <v>873</v>
      </c>
      <c r="J53" s="28">
        <v>873</v>
      </c>
      <c r="K53" s="28">
        <v>873</v>
      </c>
      <c r="L53" s="28">
        <v>873</v>
      </c>
      <c r="M53" s="28">
        <v>873</v>
      </c>
      <c r="N53" s="1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</row>
    <row r="54" spans="1:35">
      <c r="A54" s="12"/>
      <c r="B54" s="12"/>
      <c r="C54" s="12"/>
      <c r="D54" s="12"/>
      <c r="E54" s="12"/>
      <c r="F54" s="46"/>
      <c r="G54" s="12"/>
      <c r="H54" s="12"/>
      <c r="I54" s="12"/>
      <c r="J54" s="12"/>
      <c r="K54" s="12"/>
      <c r="L54" s="12"/>
      <c r="M54" s="12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</row>
    <row r="55" spans="1:35">
      <c r="F55" s="49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</row>
    <row r="56" spans="1:35"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35"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35"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35"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35"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35"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35"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35"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  <row r="64" spans="1:35"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</row>
    <row r="65" spans="1:35"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</row>
    <row r="66" spans="1:35"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</row>
    <row r="67" spans="1:35"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</row>
    <row r="68" spans="1:35">
      <c r="A68" s="1" t="s">
        <v>80</v>
      </c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</row>
    <row r="69" spans="1:35"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</row>
    <row r="70" spans="1:35"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</row>
    <row r="71" spans="1:35"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</row>
    <row r="72" spans="1:35"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</row>
    <row r="73" spans="1:35"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</row>
    <row r="74" spans="1:35"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</row>
    <row r="75" spans="1:35"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</row>
    <row r="76" spans="1:35"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</row>
    <row r="77" spans="1:35"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</row>
    <row r="78" spans="1:35"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</row>
    <row r="79" spans="1:35"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</row>
    <row r="80" spans="1:35"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</row>
    <row r="81" spans="14:35"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</row>
    <row r="82" spans="14:35"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</row>
    <row r="83" spans="14:35"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</row>
    <row r="84" spans="14:35"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</row>
    <row r="85" spans="14:35"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</row>
    <row r="86" spans="14:35"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</row>
    <row r="87" spans="14:35"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</row>
    <row r="88" spans="14:35"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</row>
    <row r="89" spans="14:35"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</row>
    <row r="90" spans="14:35"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</row>
    <row r="91" spans="14:35"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</row>
    <row r="92" spans="14:35"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</row>
    <row r="93" spans="14:35"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</row>
    <row r="94" spans="14:35"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</row>
    <row r="95" spans="14:35"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</row>
    <row r="96" spans="14:35"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</row>
    <row r="97" spans="14:35"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</row>
    <row r="98" spans="14:35"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</row>
    <row r="99" spans="14:35"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</row>
    <row r="100" spans="14:35"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</row>
  </sheetData>
  <mergeCells count="44">
    <mergeCell ref="A48:A50"/>
    <mergeCell ref="B48:B50"/>
    <mergeCell ref="C48:C50"/>
    <mergeCell ref="H2:M2"/>
    <mergeCell ref="H3:M3"/>
    <mergeCell ref="H4:M4"/>
    <mergeCell ref="A6:M6"/>
    <mergeCell ref="A8:A9"/>
    <mergeCell ref="B8:B9"/>
    <mergeCell ref="C8:C9"/>
    <mergeCell ref="H8:M8"/>
    <mergeCell ref="D8:G8"/>
    <mergeCell ref="B43:B44"/>
    <mergeCell ref="A43:A44"/>
    <mergeCell ref="B11:B14"/>
    <mergeCell ref="A11:A14"/>
    <mergeCell ref="A31:A33"/>
    <mergeCell ref="B31:B33"/>
    <mergeCell ref="A15:A17"/>
    <mergeCell ref="B15:B17"/>
    <mergeCell ref="A23:A24"/>
    <mergeCell ref="B23:B24"/>
    <mergeCell ref="A18:A19"/>
    <mergeCell ref="B18:B19"/>
    <mergeCell ref="A26:A27"/>
    <mergeCell ref="B26:B27"/>
    <mergeCell ref="B39:B40"/>
    <mergeCell ref="A39:A40"/>
    <mergeCell ref="A34:A38"/>
    <mergeCell ref="B34:B38"/>
    <mergeCell ref="C45:C47"/>
    <mergeCell ref="B45:B47"/>
    <mergeCell ref="A45:A47"/>
    <mergeCell ref="A41:A42"/>
    <mergeCell ref="B41:B42"/>
    <mergeCell ref="C41:C42"/>
    <mergeCell ref="C34:C36"/>
    <mergeCell ref="C37:C38"/>
    <mergeCell ref="C15:C17"/>
    <mergeCell ref="C26:C27"/>
    <mergeCell ref="C28:C29"/>
    <mergeCell ref="A28:A29"/>
    <mergeCell ref="B28:B29"/>
    <mergeCell ref="C18:C19"/>
  </mergeCells>
  <pageMargins left="0.70866141732283472" right="0.70866141732283472" top="0.74803149606299213" bottom="0.74803149606299213" header="0.31496062992125984" footer="0.31496062992125984"/>
  <pageSetup paperSize="9" scale="80" firstPageNumber="119" orientation="landscape" useFirstPageNumber="1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H62"/>
  <sheetViews>
    <sheetView view="pageLayout" topLeftCell="A54" workbookViewId="0">
      <selection activeCell="C61" sqref="C61"/>
    </sheetView>
  </sheetViews>
  <sheetFormatPr defaultColWidth="10.42578125" defaultRowHeight="15"/>
  <cols>
    <col min="1" max="1" width="17.42578125" style="1" customWidth="1"/>
    <col min="2" max="2" width="31.5703125" style="1" customWidth="1"/>
    <col min="3" max="3" width="27.7109375" style="1" customWidth="1"/>
    <col min="4" max="4" width="13.28515625" style="1" customWidth="1"/>
    <col min="5" max="5" width="10.85546875" style="1" customWidth="1"/>
    <col min="6" max="8" width="10.42578125" style="1"/>
    <col min="9" max="9" width="9.7109375" style="1" customWidth="1"/>
    <col min="10" max="10" width="10.28515625" style="1" customWidth="1"/>
    <col min="11" max="11" width="10.42578125" style="1" hidden="1" customWidth="1"/>
    <col min="12" max="16384" width="10.42578125" style="1"/>
  </cols>
  <sheetData>
    <row r="1" spans="1:34" s="2" customFormat="1" ht="15" customHeight="1">
      <c r="A1" s="1"/>
      <c r="E1" s="66" t="s">
        <v>90</v>
      </c>
      <c r="F1" s="66"/>
      <c r="G1" s="66"/>
      <c r="H1" s="66"/>
      <c r="I1" s="66"/>
      <c r="J1" s="66"/>
    </row>
    <row r="2" spans="1:34" s="2" customFormat="1" ht="15" customHeight="1">
      <c r="A2" s="1"/>
      <c r="E2" s="66" t="s">
        <v>32</v>
      </c>
      <c r="F2" s="66"/>
      <c r="G2" s="66"/>
      <c r="H2" s="66"/>
      <c r="I2" s="66"/>
      <c r="J2" s="66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s="2" customFormat="1" ht="15" customHeight="1">
      <c r="A3" s="1"/>
      <c r="E3" s="66" t="s">
        <v>31</v>
      </c>
      <c r="F3" s="66"/>
      <c r="G3" s="66"/>
      <c r="H3" s="66"/>
      <c r="I3" s="66"/>
      <c r="J3" s="6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>
      <c r="A4" s="4" t="s">
        <v>0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 ht="51.75" customHeight="1">
      <c r="A5" s="67" t="s">
        <v>83</v>
      </c>
      <c r="B5" s="67"/>
      <c r="C5" s="67"/>
      <c r="D5" s="67"/>
      <c r="E5" s="67"/>
      <c r="F5" s="67"/>
      <c r="G5" s="67"/>
      <c r="H5" s="67"/>
      <c r="I5" s="67"/>
      <c r="J5" s="6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</row>
    <row r="6" spans="1:34" ht="32.25" customHeight="1">
      <c r="A6" s="6"/>
      <c r="B6" s="6"/>
      <c r="C6" s="6"/>
      <c r="D6" s="6"/>
      <c r="E6" s="6"/>
      <c r="F6" s="6"/>
      <c r="G6" s="6"/>
      <c r="H6" s="6"/>
      <c r="I6" s="6"/>
      <c r="J6" s="6" t="s">
        <v>53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47.25" customHeight="1">
      <c r="A7" s="62" t="s">
        <v>1</v>
      </c>
      <c r="B7" s="62" t="s">
        <v>2</v>
      </c>
      <c r="C7" s="62" t="s">
        <v>73</v>
      </c>
      <c r="D7" s="7"/>
      <c r="E7" s="62" t="s">
        <v>72</v>
      </c>
      <c r="F7" s="62"/>
      <c r="G7" s="62"/>
      <c r="H7" s="62"/>
      <c r="I7" s="62"/>
      <c r="J7" s="62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34" ht="37.5" customHeight="1">
      <c r="A8" s="62"/>
      <c r="B8" s="62"/>
      <c r="C8" s="62"/>
      <c r="D8" s="8" t="s">
        <v>74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>
      <c r="A9" s="9">
        <v>1</v>
      </c>
      <c r="B9" s="9">
        <v>2</v>
      </c>
      <c r="C9" s="9">
        <v>3</v>
      </c>
      <c r="D9" s="9">
        <v>7</v>
      </c>
      <c r="E9" s="9">
        <v>9</v>
      </c>
      <c r="F9" s="9">
        <v>10</v>
      </c>
      <c r="G9" s="9">
        <v>11</v>
      </c>
      <c r="H9" s="9">
        <v>12</v>
      </c>
      <c r="I9" s="9">
        <v>13</v>
      </c>
      <c r="J9" s="9">
        <v>14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ht="15.75" customHeight="1">
      <c r="A10" s="56" t="s">
        <v>9</v>
      </c>
      <c r="B10" s="56" t="s">
        <v>33</v>
      </c>
      <c r="C10" s="9" t="s">
        <v>21</v>
      </c>
      <c r="D10" s="10">
        <f>SUM(D11:D13)</f>
        <v>3623565</v>
      </c>
      <c r="E10" s="10">
        <f>E11+E12+E13</f>
        <v>535326</v>
      </c>
      <c r="F10" s="10">
        <f>SUM(F11:F13)</f>
        <v>552433</v>
      </c>
      <c r="G10" s="10">
        <f t="shared" ref="G10:J10" si="0">SUM(G11:G13)</f>
        <v>582258</v>
      </c>
      <c r="H10" s="10">
        <f t="shared" si="0"/>
        <v>613776</v>
      </c>
      <c r="I10" s="10">
        <f t="shared" si="0"/>
        <v>652276</v>
      </c>
      <c r="J10" s="10">
        <f t="shared" si="0"/>
        <v>687496</v>
      </c>
      <c r="K10" s="11" t="e">
        <f t="shared" ref="K10" si="1">K11+K12</f>
        <v>#REF!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ht="54.75" customHeight="1">
      <c r="A11" s="57"/>
      <c r="B11" s="57"/>
      <c r="C11" s="12" t="s">
        <v>75</v>
      </c>
      <c r="D11" s="10">
        <f>SUM(E11:J11)</f>
        <v>3660</v>
      </c>
      <c r="E11" s="10">
        <f>E44</f>
        <v>610</v>
      </c>
      <c r="F11" s="10">
        <f t="shared" ref="F11:J11" si="2">F44</f>
        <v>610</v>
      </c>
      <c r="G11" s="10">
        <f t="shared" si="2"/>
        <v>610</v>
      </c>
      <c r="H11" s="10">
        <f t="shared" si="2"/>
        <v>610</v>
      </c>
      <c r="I11" s="10">
        <f t="shared" si="2"/>
        <v>610</v>
      </c>
      <c r="J11" s="10">
        <f t="shared" si="2"/>
        <v>610</v>
      </c>
      <c r="K11" s="10" t="e">
        <f>K16+K27+K39+K45+#REF!</f>
        <v>#REF!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 ht="59.25" customHeight="1">
      <c r="A12" s="57"/>
      <c r="B12" s="57"/>
      <c r="C12" s="9" t="s">
        <v>76</v>
      </c>
      <c r="D12" s="13">
        <f t="shared" ref="D12:D13" si="3">SUM(E12:J12)</f>
        <v>2344927</v>
      </c>
      <c r="E12" s="10">
        <f>E15+E26+E38+E50</f>
        <v>346725</v>
      </c>
      <c r="F12" s="10">
        <f t="shared" ref="F12:J12" si="4">F15+F26+F38+F50</f>
        <v>358433</v>
      </c>
      <c r="G12" s="10">
        <f t="shared" si="4"/>
        <v>377956</v>
      </c>
      <c r="H12" s="10">
        <f t="shared" si="4"/>
        <v>398518</v>
      </c>
      <c r="I12" s="10">
        <f t="shared" si="4"/>
        <v>420207</v>
      </c>
      <c r="J12" s="10">
        <f t="shared" si="4"/>
        <v>443088</v>
      </c>
      <c r="K12" s="14" t="e">
        <f>#REF!</f>
        <v>#REF!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ht="62.25" customHeight="1">
      <c r="A13" s="57"/>
      <c r="B13" s="57"/>
      <c r="C13" s="55" t="s">
        <v>106</v>
      </c>
      <c r="D13" s="13">
        <f t="shared" si="3"/>
        <v>1274978</v>
      </c>
      <c r="E13" s="10">
        <f>E16+E27+E39+E45+E51</f>
        <v>187991</v>
      </c>
      <c r="F13" s="10">
        <f>F16+F27+F39+F45+F51</f>
        <v>193390</v>
      </c>
      <c r="G13" s="10">
        <f t="shared" ref="G13:K13" si="5">G16+G27+G39+G45+G51</f>
        <v>203692</v>
      </c>
      <c r="H13" s="10">
        <f t="shared" si="5"/>
        <v>214648</v>
      </c>
      <c r="I13" s="10">
        <f t="shared" si="5"/>
        <v>231459</v>
      </c>
      <c r="J13" s="10">
        <f t="shared" si="5"/>
        <v>243798</v>
      </c>
      <c r="K13" s="10" t="e">
        <f t="shared" si="5"/>
        <v>#REF!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34" ht="27" customHeight="1">
      <c r="A14" s="62" t="s">
        <v>25</v>
      </c>
      <c r="B14" s="62" t="s">
        <v>11</v>
      </c>
      <c r="C14" s="8" t="s">
        <v>10</v>
      </c>
      <c r="D14" s="10">
        <f>SUM(E14:J14)</f>
        <v>900124</v>
      </c>
      <c r="E14" s="10">
        <f>E15+E16</f>
        <v>137757</v>
      </c>
      <c r="F14" s="10">
        <f>F15+F16</f>
        <v>136052</v>
      </c>
      <c r="G14" s="10">
        <f t="shared" ref="G14:J14" si="6">G15+G16</f>
        <v>143534</v>
      </c>
      <c r="H14" s="10">
        <f t="shared" si="6"/>
        <v>151429</v>
      </c>
      <c r="I14" s="10">
        <f t="shared" si="6"/>
        <v>161242</v>
      </c>
      <c r="J14" s="10">
        <f t="shared" si="6"/>
        <v>170110</v>
      </c>
      <c r="K14" s="10" t="e">
        <f t="shared" ref="K14" si="7">K15+K16</f>
        <v>#REF!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 ht="27" customHeight="1">
      <c r="A15" s="62"/>
      <c r="B15" s="62"/>
      <c r="C15" s="8" t="s">
        <v>76</v>
      </c>
      <c r="D15" s="10">
        <f t="shared" ref="D15:D17" si="8">SUM(E15:J15)</f>
        <v>520240</v>
      </c>
      <c r="E15" s="10">
        <f>E20+E22+E24</f>
        <v>80497</v>
      </c>
      <c r="F15" s="10">
        <f t="shared" ref="F15" si="9">F20+F22+F24</f>
        <v>78792</v>
      </c>
      <c r="G15" s="10">
        <v>83125</v>
      </c>
      <c r="H15" s="10">
        <v>87697</v>
      </c>
      <c r="I15" s="10">
        <v>92520</v>
      </c>
      <c r="J15" s="10">
        <v>97609</v>
      </c>
      <c r="K15" s="1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spans="1:34" ht="27" customHeight="1">
      <c r="A16" s="62"/>
      <c r="B16" s="62"/>
      <c r="C16" s="54" t="s">
        <v>106</v>
      </c>
      <c r="D16" s="10">
        <f t="shared" si="8"/>
        <v>379884</v>
      </c>
      <c r="E16" s="10">
        <f>E18</f>
        <v>57260</v>
      </c>
      <c r="F16" s="10">
        <f t="shared" ref="F16" si="10">F18</f>
        <v>57260</v>
      </c>
      <c r="G16" s="10">
        <v>60409</v>
      </c>
      <c r="H16" s="10">
        <v>63732</v>
      </c>
      <c r="I16" s="10">
        <v>68722</v>
      </c>
      <c r="J16" s="10">
        <v>72501</v>
      </c>
      <c r="K16" s="10" t="e">
        <f>K22+K24+#REF!+#REF!</f>
        <v>#REF!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</row>
    <row r="17" spans="1:34" ht="27" customHeight="1">
      <c r="A17" s="59" t="s">
        <v>84</v>
      </c>
      <c r="B17" s="59" t="s">
        <v>37</v>
      </c>
      <c r="C17" s="8" t="s">
        <v>78</v>
      </c>
      <c r="D17" s="10">
        <f t="shared" si="8"/>
        <v>379884</v>
      </c>
      <c r="E17" s="10">
        <f>E18</f>
        <v>57260</v>
      </c>
      <c r="F17" s="10">
        <f t="shared" ref="F17:K17" si="11">F18</f>
        <v>57260</v>
      </c>
      <c r="G17" s="10">
        <f t="shared" si="11"/>
        <v>60409</v>
      </c>
      <c r="H17" s="10">
        <f t="shared" si="11"/>
        <v>63732</v>
      </c>
      <c r="I17" s="10">
        <f t="shared" si="11"/>
        <v>68722</v>
      </c>
      <c r="J17" s="10">
        <f t="shared" si="11"/>
        <v>72501</v>
      </c>
      <c r="K17" s="10">
        <f t="shared" si="11"/>
        <v>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 ht="42.75" customHeight="1">
      <c r="A18" s="60"/>
      <c r="B18" s="60"/>
      <c r="C18" s="55" t="s">
        <v>106</v>
      </c>
      <c r="D18" s="13">
        <f>SUM(E18:J18)</f>
        <v>379884</v>
      </c>
      <c r="E18" s="13">
        <v>57260</v>
      </c>
      <c r="F18" s="13">
        <v>57260</v>
      </c>
      <c r="G18" s="13">
        <v>60409</v>
      </c>
      <c r="H18" s="13">
        <v>63732</v>
      </c>
      <c r="I18" s="13">
        <v>68722</v>
      </c>
      <c r="J18" s="13">
        <v>72501</v>
      </c>
      <c r="K18" s="17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ht="48" customHeight="1">
      <c r="A19" s="59" t="s">
        <v>85</v>
      </c>
      <c r="B19" s="65" t="s">
        <v>38</v>
      </c>
      <c r="C19" s="8" t="s">
        <v>78</v>
      </c>
      <c r="D19" s="18">
        <f>D20</f>
        <v>7000</v>
      </c>
      <c r="E19" s="18">
        <f t="shared" ref="E19:J19" si="12">E20</f>
        <v>7000</v>
      </c>
      <c r="F19" s="18">
        <f t="shared" si="12"/>
        <v>0</v>
      </c>
      <c r="G19" s="18">
        <f t="shared" si="12"/>
        <v>0</v>
      </c>
      <c r="H19" s="18">
        <f t="shared" si="12"/>
        <v>0</v>
      </c>
      <c r="I19" s="18">
        <f t="shared" si="12"/>
        <v>0</v>
      </c>
      <c r="J19" s="18">
        <f t="shared" si="12"/>
        <v>0</v>
      </c>
      <c r="K19" s="17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 ht="57" customHeight="1">
      <c r="A20" s="60"/>
      <c r="B20" s="65"/>
      <c r="C20" s="9" t="s">
        <v>76</v>
      </c>
      <c r="D20" s="18">
        <f>SUM(E20:J20)</f>
        <v>7000</v>
      </c>
      <c r="E20" s="13">
        <v>7000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7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ht="48.75" customHeight="1">
      <c r="A21" s="59" t="s">
        <v>86</v>
      </c>
      <c r="B21" s="68" t="s">
        <v>35</v>
      </c>
      <c r="C21" s="8" t="s">
        <v>78</v>
      </c>
      <c r="D21" s="18">
        <f>D22</f>
        <v>450491</v>
      </c>
      <c r="E21" s="18">
        <f t="shared" ref="E21:J21" si="13">E22</f>
        <v>63962</v>
      </c>
      <c r="F21" s="18">
        <f t="shared" si="13"/>
        <v>69257</v>
      </c>
      <c r="G21" s="18">
        <v>69257</v>
      </c>
      <c r="H21" s="18">
        <f t="shared" si="13"/>
        <v>77085</v>
      </c>
      <c r="I21" s="18">
        <f t="shared" si="13"/>
        <v>81324</v>
      </c>
      <c r="J21" s="18">
        <f t="shared" si="13"/>
        <v>85797</v>
      </c>
      <c r="K21" s="17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</row>
    <row r="22" spans="1:34" ht="121.5" customHeight="1">
      <c r="A22" s="60"/>
      <c r="B22" s="69"/>
      <c r="C22" s="9" t="s">
        <v>76</v>
      </c>
      <c r="D22" s="9">
        <f>SUM(E22:J22)</f>
        <v>450491</v>
      </c>
      <c r="E22" s="9">
        <v>63962</v>
      </c>
      <c r="F22" s="9">
        <v>69257</v>
      </c>
      <c r="G22" s="9">
        <v>73066</v>
      </c>
      <c r="H22" s="9">
        <v>77085</v>
      </c>
      <c r="I22" s="9">
        <v>81324</v>
      </c>
      <c r="J22" s="9">
        <v>85797</v>
      </c>
      <c r="K22" s="15">
        <f>SUM(E22:J22)</f>
        <v>450491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spans="1:34" ht="45" customHeight="1">
      <c r="A23" s="59" t="s">
        <v>87</v>
      </c>
      <c r="B23" s="68" t="s">
        <v>36</v>
      </c>
      <c r="C23" s="8" t="s">
        <v>78</v>
      </c>
      <c r="D23" s="13">
        <f>D24</f>
        <v>62749</v>
      </c>
      <c r="E23" s="13">
        <f t="shared" ref="E23:J23" si="14">E24</f>
        <v>9535</v>
      </c>
      <c r="F23" s="13">
        <f t="shared" si="14"/>
        <v>9535</v>
      </c>
      <c r="G23" s="13">
        <f t="shared" si="14"/>
        <v>10059</v>
      </c>
      <c r="H23" s="13">
        <f t="shared" si="14"/>
        <v>10612</v>
      </c>
      <c r="I23" s="13">
        <f t="shared" si="14"/>
        <v>11196</v>
      </c>
      <c r="J23" s="13">
        <f t="shared" si="14"/>
        <v>11812</v>
      </c>
      <c r="K23" s="1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spans="1:34" ht="106.5" customHeight="1">
      <c r="A24" s="60"/>
      <c r="B24" s="69"/>
      <c r="C24" s="12" t="s">
        <v>76</v>
      </c>
      <c r="D24" s="13">
        <f>SUM(E24:J24)</f>
        <v>62749</v>
      </c>
      <c r="E24" s="13">
        <v>9535</v>
      </c>
      <c r="F24" s="13">
        <v>9535</v>
      </c>
      <c r="G24" s="13">
        <v>10059</v>
      </c>
      <c r="H24" s="13">
        <v>10612</v>
      </c>
      <c r="I24" s="13">
        <v>11196</v>
      </c>
      <c r="J24" s="13">
        <v>11812</v>
      </c>
      <c r="K24" s="1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 ht="15.75" customHeight="1">
      <c r="A25" s="56" t="s">
        <v>26</v>
      </c>
      <c r="B25" s="59" t="s">
        <v>12</v>
      </c>
      <c r="C25" s="8" t="s">
        <v>10</v>
      </c>
      <c r="D25" s="19">
        <f>D26+D27</f>
        <v>2265882</v>
      </c>
      <c r="E25" s="19">
        <f>E26+E27</f>
        <v>331390</v>
      </c>
      <c r="F25" s="19">
        <f t="shared" ref="F25:J25" si="15">F26+F27</f>
        <v>346918</v>
      </c>
      <c r="G25" s="19">
        <f t="shared" si="15"/>
        <v>365887</v>
      </c>
      <c r="H25" s="19">
        <f t="shared" si="15"/>
        <v>385818</v>
      </c>
      <c r="I25" s="19">
        <f t="shared" si="15"/>
        <v>406843</v>
      </c>
      <c r="J25" s="19">
        <f t="shared" si="15"/>
        <v>429026</v>
      </c>
      <c r="K25" s="15">
        <f>SUM(E25:J25)</f>
        <v>2265882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spans="1:34" ht="15.75">
      <c r="A26" s="57"/>
      <c r="B26" s="61"/>
      <c r="C26" s="9" t="s">
        <v>76</v>
      </c>
      <c r="D26" s="10">
        <f>SUM(E26:J26)</f>
        <v>1777838</v>
      </c>
      <c r="E26" s="10">
        <f>E28+E33+E36</f>
        <v>259779</v>
      </c>
      <c r="F26" s="10">
        <f t="shared" ref="F26:J26" si="16">F28+F33+F36</f>
        <v>272358</v>
      </c>
      <c r="G26" s="10">
        <f t="shared" si="16"/>
        <v>287148</v>
      </c>
      <c r="H26" s="10">
        <f t="shared" si="16"/>
        <v>302753</v>
      </c>
      <c r="I26" s="10">
        <f t="shared" si="16"/>
        <v>319216</v>
      </c>
      <c r="J26" s="10">
        <f t="shared" si="16"/>
        <v>336584</v>
      </c>
      <c r="K26" s="1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</row>
    <row r="27" spans="1:34" ht="15.75">
      <c r="A27" s="57"/>
      <c r="B27" s="60"/>
      <c r="C27" s="55" t="s">
        <v>106</v>
      </c>
      <c r="D27" s="10">
        <f t="shared" ref="D27:D61" si="17">SUM(E27:J27)</f>
        <v>488044</v>
      </c>
      <c r="E27" s="10">
        <f>E31+E34</f>
        <v>71611</v>
      </c>
      <c r="F27" s="10">
        <f t="shared" ref="F27:J27" si="18">F31+F34</f>
        <v>74560</v>
      </c>
      <c r="G27" s="10">
        <f t="shared" si="18"/>
        <v>78739</v>
      </c>
      <c r="H27" s="10">
        <f t="shared" si="18"/>
        <v>83065</v>
      </c>
      <c r="I27" s="10">
        <f t="shared" si="18"/>
        <v>87627</v>
      </c>
      <c r="J27" s="10">
        <f t="shared" si="18"/>
        <v>92442</v>
      </c>
      <c r="K27" s="15">
        <f>SUM(E27:J27)</f>
        <v>488044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</row>
    <row r="28" spans="1:34" ht="15.75">
      <c r="A28" s="61" t="s">
        <v>94</v>
      </c>
      <c r="B28" s="68" t="s">
        <v>39</v>
      </c>
      <c r="C28" s="8" t="s">
        <v>78</v>
      </c>
      <c r="D28" s="10">
        <f t="shared" si="17"/>
        <v>1757252</v>
      </c>
      <c r="E28" s="10">
        <f t="shared" ref="E28:J28" si="19">E29</f>
        <v>256348</v>
      </c>
      <c r="F28" s="10">
        <f t="shared" si="19"/>
        <v>268927</v>
      </c>
      <c r="G28" s="10">
        <f t="shared" si="19"/>
        <v>283717</v>
      </c>
      <c r="H28" s="10">
        <f t="shared" si="19"/>
        <v>299322</v>
      </c>
      <c r="I28" s="10">
        <f t="shared" si="19"/>
        <v>315785</v>
      </c>
      <c r="J28" s="10">
        <f t="shared" si="19"/>
        <v>333153</v>
      </c>
      <c r="K28" s="1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</row>
    <row r="29" spans="1:34" ht="89.25" customHeight="1">
      <c r="A29" s="60"/>
      <c r="B29" s="69"/>
      <c r="C29" s="9" t="s">
        <v>76</v>
      </c>
      <c r="D29" s="10">
        <f t="shared" si="17"/>
        <v>1757252</v>
      </c>
      <c r="E29" s="13">
        <v>256348</v>
      </c>
      <c r="F29" s="13">
        <v>268927</v>
      </c>
      <c r="G29" s="13">
        <v>283717</v>
      </c>
      <c r="H29" s="13">
        <v>299322</v>
      </c>
      <c r="I29" s="13">
        <v>315785</v>
      </c>
      <c r="J29" s="13">
        <v>333153</v>
      </c>
      <c r="K29" s="1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</row>
    <row r="30" spans="1:34" ht="54" customHeight="1">
      <c r="A30" s="59" t="s">
        <v>95</v>
      </c>
      <c r="B30" s="59" t="s">
        <v>40</v>
      </c>
      <c r="C30" s="20" t="s">
        <v>78</v>
      </c>
      <c r="D30" s="10">
        <f t="shared" si="17"/>
        <v>487604</v>
      </c>
      <c r="E30" s="10">
        <f t="shared" ref="E30:K30" si="20">E31</f>
        <v>71591</v>
      </c>
      <c r="F30" s="10">
        <f t="shared" si="20"/>
        <v>74540</v>
      </c>
      <c r="G30" s="10">
        <f t="shared" si="20"/>
        <v>78639</v>
      </c>
      <c r="H30" s="10">
        <f t="shared" si="20"/>
        <v>82965</v>
      </c>
      <c r="I30" s="10">
        <f t="shared" si="20"/>
        <v>87527</v>
      </c>
      <c r="J30" s="10">
        <f t="shared" si="20"/>
        <v>92342</v>
      </c>
      <c r="K30" s="13">
        <f t="shared" si="20"/>
        <v>0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spans="1:34" ht="64.5" customHeight="1">
      <c r="A31" s="60"/>
      <c r="B31" s="61"/>
      <c r="C31" s="21" t="s">
        <v>77</v>
      </c>
      <c r="D31" s="10">
        <f t="shared" si="17"/>
        <v>487604</v>
      </c>
      <c r="E31" s="13">
        <v>71591</v>
      </c>
      <c r="F31" s="13">
        <v>74540</v>
      </c>
      <c r="G31" s="13">
        <v>78639</v>
      </c>
      <c r="H31" s="13">
        <v>82965</v>
      </c>
      <c r="I31" s="13">
        <v>87527</v>
      </c>
      <c r="J31" s="13">
        <v>92342</v>
      </c>
      <c r="K31" s="1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</row>
    <row r="32" spans="1:34" ht="49.5" customHeight="1">
      <c r="A32" s="59" t="s">
        <v>96</v>
      </c>
      <c r="B32" s="65" t="s">
        <v>47</v>
      </c>
      <c r="C32" s="22" t="s">
        <v>78</v>
      </c>
      <c r="D32" s="10">
        <f t="shared" si="17"/>
        <v>3446</v>
      </c>
      <c r="E32" s="10">
        <f t="shared" ref="E32:J32" si="21">E33+E34</f>
        <v>521</v>
      </c>
      <c r="F32" s="10">
        <f t="shared" si="21"/>
        <v>521</v>
      </c>
      <c r="G32" s="10">
        <f>G33+G34</f>
        <v>601</v>
      </c>
      <c r="H32" s="10">
        <f t="shared" si="21"/>
        <v>601</v>
      </c>
      <c r="I32" s="10">
        <f t="shared" si="21"/>
        <v>601</v>
      </c>
      <c r="J32" s="10">
        <f t="shared" si="21"/>
        <v>601</v>
      </c>
      <c r="K32" s="1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</row>
    <row r="33" spans="1:34" ht="64.5" customHeight="1">
      <c r="A33" s="61"/>
      <c r="B33" s="65"/>
      <c r="C33" s="23" t="s">
        <v>76</v>
      </c>
      <c r="D33" s="10">
        <f t="shared" si="17"/>
        <v>3006</v>
      </c>
      <c r="E33" s="9">
        <v>501</v>
      </c>
      <c r="F33" s="9">
        <v>501</v>
      </c>
      <c r="G33" s="9">
        <v>501</v>
      </c>
      <c r="H33" s="9">
        <v>501</v>
      </c>
      <c r="I33" s="9">
        <v>501</v>
      </c>
      <c r="J33" s="9">
        <v>501</v>
      </c>
      <c r="K33" s="1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</row>
    <row r="34" spans="1:34" ht="63" customHeight="1">
      <c r="A34" s="60"/>
      <c r="B34" s="65"/>
      <c r="C34" s="55" t="s">
        <v>106</v>
      </c>
      <c r="D34" s="10">
        <f t="shared" si="17"/>
        <v>440</v>
      </c>
      <c r="E34" s="9">
        <v>20</v>
      </c>
      <c r="F34" s="9">
        <v>20</v>
      </c>
      <c r="G34" s="9">
        <v>100</v>
      </c>
      <c r="H34" s="9">
        <v>100</v>
      </c>
      <c r="I34" s="9">
        <v>100</v>
      </c>
      <c r="J34" s="9">
        <v>100</v>
      </c>
      <c r="K34" s="1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</row>
    <row r="35" spans="1:34" ht="63" customHeight="1">
      <c r="A35" s="59" t="s">
        <v>97</v>
      </c>
      <c r="B35" s="59" t="s">
        <v>48</v>
      </c>
      <c r="C35" s="22" t="s">
        <v>78</v>
      </c>
      <c r="D35" s="10">
        <f t="shared" si="17"/>
        <v>17580</v>
      </c>
      <c r="E35" s="10">
        <f t="shared" ref="E35:J35" si="22">E36</f>
        <v>2930</v>
      </c>
      <c r="F35" s="10">
        <f t="shared" si="22"/>
        <v>2930</v>
      </c>
      <c r="G35" s="10">
        <f t="shared" si="22"/>
        <v>2930</v>
      </c>
      <c r="H35" s="10">
        <f t="shared" si="22"/>
        <v>2930</v>
      </c>
      <c r="I35" s="10">
        <f t="shared" si="22"/>
        <v>2930</v>
      </c>
      <c r="J35" s="10">
        <f t="shared" si="22"/>
        <v>2930</v>
      </c>
      <c r="K35" s="1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</row>
    <row r="36" spans="1:34" ht="75.75" customHeight="1">
      <c r="A36" s="60"/>
      <c r="B36" s="60"/>
      <c r="C36" s="9" t="s">
        <v>76</v>
      </c>
      <c r="D36" s="10">
        <f t="shared" si="17"/>
        <v>17580</v>
      </c>
      <c r="E36" s="13">
        <v>2930</v>
      </c>
      <c r="F36" s="13">
        <v>2930</v>
      </c>
      <c r="G36" s="13">
        <v>2930</v>
      </c>
      <c r="H36" s="13">
        <v>2930</v>
      </c>
      <c r="I36" s="13">
        <v>2930</v>
      </c>
      <c r="J36" s="13">
        <v>2930</v>
      </c>
      <c r="K36" s="1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</row>
    <row r="37" spans="1:34" ht="15.75">
      <c r="A37" s="62" t="s">
        <v>49</v>
      </c>
      <c r="B37" s="62" t="s">
        <v>13</v>
      </c>
      <c r="C37" s="9" t="s">
        <v>10</v>
      </c>
      <c r="D37" s="10">
        <f>SUM(E37:J37)</f>
        <v>266602</v>
      </c>
      <c r="E37" s="10">
        <f>SUM(E38:E39)</f>
        <v>38696</v>
      </c>
      <c r="F37" s="10">
        <f t="shared" ref="F37:J37" si="23">SUM(F38:F39)</f>
        <v>40991</v>
      </c>
      <c r="G37" s="10">
        <f t="shared" si="23"/>
        <v>43087</v>
      </c>
      <c r="H37" s="10">
        <f t="shared" si="23"/>
        <v>45427</v>
      </c>
      <c r="I37" s="10">
        <f t="shared" si="23"/>
        <v>47897</v>
      </c>
      <c r="J37" s="10">
        <f t="shared" si="23"/>
        <v>50504</v>
      </c>
      <c r="K37" s="24" t="e">
        <f t="shared" ref="K37" si="24">K39</f>
        <v>#REF!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spans="1:34" ht="15.75">
      <c r="A38" s="62"/>
      <c r="B38" s="62"/>
      <c r="C38" s="9" t="s">
        <v>76</v>
      </c>
      <c r="D38" s="10">
        <f t="shared" si="17"/>
        <v>877</v>
      </c>
      <c r="E38" s="10">
        <f>E42</f>
        <v>120</v>
      </c>
      <c r="F38" s="10">
        <f t="shared" ref="F38:J38" si="25">F42</f>
        <v>136</v>
      </c>
      <c r="G38" s="10">
        <f t="shared" si="25"/>
        <v>143</v>
      </c>
      <c r="H38" s="10">
        <f t="shared" si="25"/>
        <v>151</v>
      </c>
      <c r="I38" s="10">
        <f t="shared" si="25"/>
        <v>159</v>
      </c>
      <c r="J38" s="10">
        <f t="shared" si="25"/>
        <v>168</v>
      </c>
      <c r="K38" s="24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spans="1:34" ht="73.5" customHeight="1">
      <c r="A39" s="62"/>
      <c r="B39" s="62"/>
      <c r="C39" s="55" t="s">
        <v>106</v>
      </c>
      <c r="D39" s="10">
        <f>SUM(E39:J39)</f>
        <v>265725</v>
      </c>
      <c r="E39" s="10">
        <f t="shared" ref="E39:J39" si="26">E41</f>
        <v>38576</v>
      </c>
      <c r="F39" s="10">
        <f t="shared" si="26"/>
        <v>40855</v>
      </c>
      <c r="G39" s="10">
        <f t="shared" si="26"/>
        <v>42944</v>
      </c>
      <c r="H39" s="10">
        <f t="shared" si="26"/>
        <v>45276</v>
      </c>
      <c r="I39" s="10">
        <f t="shared" si="26"/>
        <v>47738</v>
      </c>
      <c r="J39" s="10">
        <f t="shared" si="26"/>
        <v>50336</v>
      </c>
      <c r="K39" s="25" t="e">
        <f>#REF!</f>
        <v>#REF!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</row>
    <row r="40" spans="1:34" ht="54" customHeight="1">
      <c r="A40" s="59" t="s">
        <v>98</v>
      </c>
      <c r="B40" s="63" t="s">
        <v>40</v>
      </c>
      <c r="C40" s="21" t="s">
        <v>78</v>
      </c>
      <c r="D40" s="10">
        <f t="shared" si="17"/>
        <v>266602</v>
      </c>
      <c r="E40" s="10">
        <f t="shared" ref="E40:K40" si="27">E41+E42</f>
        <v>38696</v>
      </c>
      <c r="F40" s="10">
        <f t="shared" si="27"/>
        <v>40991</v>
      </c>
      <c r="G40" s="10">
        <f t="shared" si="27"/>
        <v>43087</v>
      </c>
      <c r="H40" s="10">
        <f t="shared" si="27"/>
        <v>45427</v>
      </c>
      <c r="I40" s="10">
        <f t="shared" si="27"/>
        <v>47897</v>
      </c>
      <c r="J40" s="10">
        <f t="shared" si="27"/>
        <v>50504</v>
      </c>
      <c r="K40" s="10">
        <f t="shared" si="27"/>
        <v>0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</row>
    <row r="41" spans="1:34" ht="58.5" customHeight="1">
      <c r="A41" s="61"/>
      <c r="B41" s="64"/>
      <c r="C41" s="55" t="s">
        <v>106</v>
      </c>
      <c r="D41" s="10">
        <f t="shared" si="17"/>
        <v>265725</v>
      </c>
      <c r="E41" s="13">
        <v>38576</v>
      </c>
      <c r="F41" s="13">
        <v>40855</v>
      </c>
      <c r="G41" s="13">
        <v>42944</v>
      </c>
      <c r="H41" s="13">
        <v>45276</v>
      </c>
      <c r="I41" s="13">
        <v>47738</v>
      </c>
      <c r="J41" s="13">
        <v>50336</v>
      </c>
      <c r="K41" s="26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</row>
    <row r="42" spans="1:34" ht="62.25" customHeight="1">
      <c r="A42" s="60"/>
      <c r="B42" s="70"/>
      <c r="C42" s="27" t="s">
        <v>76</v>
      </c>
      <c r="D42" s="10">
        <f t="shared" si="17"/>
        <v>877</v>
      </c>
      <c r="E42" s="13">
        <v>120</v>
      </c>
      <c r="F42" s="13">
        <v>136</v>
      </c>
      <c r="G42" s="13">
        <v>143</v>
      </c>
      <c r="H42" s="13">
        <v>151</v>
      </c>
      <c r="I42" s="13">
        <v>159</v>
      </c>
      <c r="J42" s="13">
        <v>168</v>
      </c>
      <c r="K42" s="1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</row>
    <row r="43" spans="1:34" ht="25.5" customHeight="1">
      <c r="A43" s="62" t="s">
        <v>50</v>
      </c>
      <c r="B43" s="62" t="s">
        <v>41</v>
      </c>
      <c r="C43" s="8" t="s">
        <v>10</v>
      </c>
      <c r="D43" s="10">
        <f>SUM(E43:J43)</f>
        <v>32632</v>
      </c>
      <c r="E43" s="10">
        <f>E44+E45</f>
        <v>3866</v>
      </c>
      <c r="F43" s="10">
        <f t="shared" ref="F43:J43" si="28">F44+F45</f>
        <v>3866</v>
      </c>
      <c r="G43" s="10">
        <f t="shared" si="28"/>
        <v>4028</v>
      </c>
      <c r="H43" s="10">
        <f t="shared" si="28"/>
        <v>4199</v>
      </c>
      <c r="I43" s="10">
        <f t="shared" si="28"/>
        <v>8148</v>
      </c>
      <c r="J43" s="10">
        <f t="shared" si="28"/>
        <v>8525</v>
      </c>
      <c r="K43" s="1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</row>
    <row r="44" spans="1:34" ht="25.5" customHeight="1">
      <c r="A44" s="62"/>
      <c r="B44" s="62"/>
      <c r="C44" s="8" t="s">
        <v>75</v>
      </c>
      <c r="D44" s="10">
        <f t="shared" si="17"/>
        <v>3660</v>
      </c>
      <c r="E44" s="10">
        <f t="shared" ref="E44:K44" si="29">E47</f>
        <v>610</v>
      </c>
      <c r="F44" s="10">
        <f t="shared" si="29"/>
        <v>610</v>
      </c>
      <c r="G44" s="10">
        <f t="shared" si="29"/>
        <v>610</v>
      </c>
      <c r="H44" s="10">
        <f t="shared" si="29"/>
        <v>610</v>
      </c>
      <c r="I44" s="10">
        <f t="shared" si="29"/>
        <v>610</v>
      </c>
      <c r="J44" s="10">
        <f t="shared" si="29"/>
        <v>610</v>
      </c>
      <c r="K44" s="10">
        <f t="shared" si="29"/>
        <v>0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</row>
    <row r="45" spans="1:34" ht="99.75" customHeight="1">
      <c r="A45" s="62"/>
      <c r="B45" s="62"/>
      <c r="C45" s="54" t="s">
        <v>106</v>
      </c>
      <c r="D45" s="10">
        <f t="shared" si="17"/>
        <v>28972</v>
      </c>
      <c r="E45" s="10">
        <f t="shared" ref="E45:K45" si="30">E48</f>
        <v>3256</v>
      </c>
      <c r="F45" s="10">
        <f t="shared" si="30"/>
        <v>3256</v>
      </c>
      <c r="G45" s="10">
        <f t="shared" si="30"/>
        <v>3418</v>
      </c>
      <c r="H45" s="10">
        <f t="shared" si="30"/>
        <v>3589</v>
      </c>
      <c r="I45" s="10">
        <f t="shared" si="30"/>
        <v>7538</v>
      </c>
      <c r="J45" s="10">
        <f t="shared" si="30"/>
        <v>7915</v>
      </c>
      <c r="K45" s="10">
        <f t="shared" si="30"/>
        <v>0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</row>
    <row r="46" spans="1:34" ht="37.5" customHeight="1">
      <c r="A46" s="59" t="s">
        <v>99</v>
      </c>
      <c r="B46" s="63" t="s">
        <v>42</v>
      </c>
      <c r="C46" s="16" t="s">
        <v>78</v>
      </c>
      <c r="D46" s="10">
        <f t="shared" si="17"/>
        <v>32632</v>
      </c>
      <c r="E46" s="8">
        <f t="shared" ref="E46:J46" si="31">E47+E48</f>
        <v>3866</v>
      </c>
      <c r="F46" s="8">
        <f t="shared" si="31"/>
        <v>3866</v>
      </c>
      <c r="G46" s="8">
        <f t="shared" si="31"/>
        <v>4028</v>
      </c>
      <c r="H46" s="8">
        <f t="shared" si="31"/>
        <v>4199</v>
      </c>
      <c r="I46" s="8">
        <f t="shared" si="31"/>
        <v>8148</v>
      </c>
      <c r="J46" s="8">
        <f t="shared" si="31"/>
        <v>8525</v>
      </c>
      <c r="K46" s="1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</row>
    <row r="47" spans="1:34" ht="38.25" customHeight="1">
      <c r="A47" s="61"/>
      <c r="B47" s="64"/>
      <c r="C47" s="27" t="s">
        <v>75</v>
      </c>
      <c r="D47" s="10">
        <f t="shared" si="17"/>
        <v>3660</v>
      </c>
      <c r="E47" s="28">
        <v>610</v>
      </c>
      <c r="F47" s="28">
        <v>610</v>
      </c>
      <c r="G47" s="28">
        <v>610</v>
      </c>
      <c r="H47" s="28">
        <v>610</v>
      </c>
      <c r="I47" s="28">
        <v>610</v>
      </c>
      <c r="J47" s="28">
        <v>610</v>
      </c>
      <c r="K47" s="1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</row>
    <row r="48" spans="1:34" ht="61.5" customHeight="1">
      <c r="A48" s="60"/>
      <c r="B48" s="70"/>
      <c r="C48" s="55" t="s">
        <v>106</v>
      </c>
      <c r="D48" s="10">
        <f t="shared" si="17"/>
        <v>28972</v>
      </c>
      <c r="E48" s="28">
        <v>3256</v>
      </c>
      <c r="F48" s="28">
        <v>3256</v>
      </c>
      <c r="G48" s="28">
        <v>3418</v>
      </c>
      <c r="H48" s="28">
        <v>3589</v>
      </c>
      <c r="I48" s="28">
        <v>7538</v>
      </c>
      <c r="J48" s="28">
        <v>7915</v>
      </c>
      <c r="K48" s="1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spans="1:34" ht="27.75" customHeight="1">
      <c r="A49" s="62" t="s">
        <v>51</v>
      </c>
      <c r="B49" s="62" t="s">
        <v>43</v>
      </c>
      <c r="C49" s="8" t="s">
        <v>10</v>
      </c>
      <c r="D49" s="10">
        <f t="shared" si="17"/>
        <v>158325</v>
      </c>
      <c r="E49" s="19">
        <f t="shared" ref="E49:J49" si="32">E50+E51</f>
        <v>23617</v>
      </c>
      <c r="F49" s="19">
        <f t="shared" si="32"/>
        <v>24606</v>
      </c>
      <c r="G49" s="19">
        <f t="shared" si="32"/>
        <v>25722</v>
      </c>
      <c r="H49" s="19">
        <f t="shared" si="32"/>
        <v>26903</v>
      </c>
      <c r="I49" s="19">
        <f t="shared" si="32"/>
        <v>28146</v>
      </c>
      <c r="J49" s="19">
        <f t="shared" si="32"/>
        <v>29331</v>
      </c>
      <c r="K49" s="30" t="e">
        <f>#REF!</f>
        <v>#REF!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</row>
    <row r="50" spans="1:34" ht="27.75" customHeight="1">
      <c r="A50" s="62"/>
      <c r="B50" s="62"/>
      <c r="C50" s="8" t="s">
        <v>76</v>
      </c>
      <c r="D50" s="10">
        <f t="shared" si="17"/>
        <v>45972</v>
      </c>
      <c r="E50" s="19">
        <f>E57</f>
        <v>6329</v>
      </c>
      <c r="F50" s="19">
        <f t="shared" ref="F50:J50" si="33">F57</f>
        <v>7147</v>
      </c>
      <c r="G50" s="19">
        <f t="shared" si="33"/>
        <v>7540</v>
      </c>
      <c r="H50" s="19">
        <f t="shared" si="33"/>
        <v>7917</v>
      </c>
      <c r="I50" s="19">
        <f t="shared" si="33"/>
        <v>8312</v>
      </c>
      <c r="J50" s="19">
        <f t="shared" si="33"/>
        <v>8727</v>
      </c>
      <c r="K50" s="30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</row>
    <row r="51" spans="1:34" ht="27.75" customHeight="1">
      <c r="A51" s="62"/>
      <c r="B51" s="62"/>
      <c r="C51" s="8" t="s">
        <v>77</v>
      </c>
      <c r="D51" s="10">
        <f t="shared" si="17"/>
        <v>112353</v>
      </c>
      <c r="E51" s="19">
        <f>E55+E53+E59+E61</f>
        <v>17288</v>
      </c>
      <c r="F51" s="19">
        <f t="shared" ref="F51:J51" si="34">F55+F53+F59+F61</f>
        <v>17459</v>
      </c>
      <c r="G51" s="19">
        <f t="shared" si="34"/>
        <v>18182</v>
      </c>
      <c r="H51" s="19">
        <f t="shared" si="34"/>
        <v>18986</v>
      </c>
      <c r="I51" s="19">
        <f t="shared" si="34"/>
        <v>19834</v>
      </c>
      <c r="J51" s="19">
        <f t="shared" si="34"/>
        <v>20604</v>
      </c>
      <c r="K51" s="30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</row>
    <row r="52" spans="1:34" ht="42.75" customHeight="1">
      <c r="A52" s="61" t="s">
        <v>100</v>
      </c>
      <c r="B52" s="61" t="s">
        <v>44</v>
      </c>
      <c r="C52" s="21" t="s">
        <v>78</v>
      </c>
      <c r="D52" s="10">
        <f t="shared" si="17"/>
        <v>37301</v>
      </c>
      <c r="E52" s="19">
        <f t="shared" ref="E52:J52" si="35">E53</f>
        <v>5694</v>
      </c>
      <c r="F52" s="19">
        <f t="shared" si="35"/>
        <v>5694</v>
      </c>
      <c r="G52" s="19">
        <f t="shared" si="35"/>
        <v>6003</v>
      </c>
      <c r="H52" s="19">
        <f t="shared" si="35"/>
        <v>6328</v>
      </c>
      <c r="I52" s="19">
        <f t="shared" si="35"/>
        <v>6672</v>
      </c>
      <c r="J52" s="19">
        <f t="shared" si="35"/>
        <v>6910</v>
      </c>
      <c r="K52" s="32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</row>
    <row r="53" spans="1:34" ht="28.5" customHeight="1">
      <c r="A53" s="60"/>
      <c r="B53" s="60"/>
      <c r="C53" s="55" t="s">
        <v>106</v>
      </c>
      <c r="D53" s="10">
        <f t="shared" si="17"/>
        <v>37301</v>
      </c>
      <c r="E53" s="28">
        <v>5694</v>
      </c>
      <c r="F53" s="28">
        <v>5694</v>
      </c>
      <c r="G53" s="28">
        <v>6003</v>
      </c>
      <c r="H53" s="28">
        <v>6328</v>
      </c>
      <c r="I53" s="28">
        <v>6672</v>
      </c>
      <c r="J53" s="28">
        <v>6910</v>
      </c>
      <c r="K53" s="1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</row>
    <row r="54" spans="1:34" ht="72.75" customHeight="1">
      <c r="A54" s="59" t="s">
        <v>101</v>
      </c>
      <c r="B54" s="59" t="s">
        <v>45</v>
      </c>
      <c r="C54" s="53" t="s">
        <v>78</v>
      </c>
      <c r="D54" s="10">
        <f t="shared" si="17"/>
        <v>69670</v>
      </c>
      <c r="E54" s="19">
        <f t="shared" ref="E54:K54" si="36">E55</f>
        <v>10697</v>
      </c>
      <c r="F54" s="19">
        <f t="shared" si="36"/>
        <v>10868</v>
      </c>
      <c r="G54" s="19">
        <f t="shared" si="36"/>
        <v>11282</v>
      </c>
      <c r="H54" s="19">
        <f t="shared" si="36"/>
        <v>11761</v>
      </c>
      <c r="I54" s="19">
        <f>I55</f>
        <v>12265</v>
      </c>
      <c r="J54" s="19">
        <f t="shared" si="36"/>
        <v>12797</v>
      </c>
      <c r="K54" s="19">
        <f t="shared" si="36"/>
        <v>0</v>
      </c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</row>
    <row r="55" spans="1:34" ht="76.5" customHeight="1">
      <c r="A55" s="60"/>
      <c r="B55" s="60"/>
      <c r="C55" s="55" t="s">
        <v>106</v>
      </c>
      <c r="D55" s="10">
        <f t="shared" si="17"/>
        <v>69670</v>
      </c>
      <c r="E55" s="28">
        <v>10697</v>
      </c>
      <c r="F55" s="28">
        <v>10868</v>
      </c>
      <c r="G55" s="28">
        <v>11282</v>
      </c>
      <c r="H55" s="28">
        <v>11761</v>
      </c>
      <c r="I55" s="28">
        <v>12265</v>
      </c>
      <c r="J55" s="28">
        <v>12797</v>
      </c>
      <c r="K55" s="1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</row>
    <row r="56" spans="1:34" ht="36.75" customHeight="1">
      <c r="A56" s="59" t="s">
        <v>102</v>
      </c>
      <c r="B56" s="59" t="s">
        <v>46</v>
      </c>
      <c r="C56" s="21" t="s">
        <v>78</v>
      </c>
      <c r="D56" s="10">
        <f t="shared" si="17"/>
        <v>45972</v>
      </c>
      <c r="E56" s="19">
        <f t="shared" ref="E56:J56" si="37">E57</f>
        <v>6329</v>
      </c>
      <c r="F56" s="19">
        <f t="shared" si="37"/>
        <v>7147</v>
      </c>
      <c r="G56" s="19">
        <f t="shared" si="37"/>
        <v>7540</v>
      </c>
      <c r="H56" s="19">
        <f t="shared" si="37"/>
        <v>7917</v>
      </c>
      <c r="I56" s="19">
        <f t="shared" si="37"/>
        <v>8312</v>
      </c>
      <c r="J56" s="19">
        <f t="shared" si="37"/>
        <v>8727</v>
      </c>
      <c r="K56" s="1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</row>
    <row r="57" spans="1:34" ht="54.75" customHeight="1">
      <c r="A57" s="60"/>
      <c r="B57" s="60"/>
      <c r="C57" s="9" t="s">
        <v>76</v>
      </c>
      <c r="D57" s="10">
        <f t="shared" si="17"/>
        <v>45972</v>
      </c>
      <c r="E57" s="28">
        <v>6329</v>
      </c>
      <c r="F57" s="28">
        <v>7147</v>
      </c>
      <c r="G57" s="28">
        <v>7540</v>
      </c>
      <c r="H57" s="28">
        <v>7917</v>
      </c>
      <c r="I57" s="28">
        <v>8312</v>
      </c>
      <c r="J57" s="28">
        <v>8727</v>
      </c>
      <c r="K57" s="1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</row>
    <row r="58" spans="1:34" ht="24.75" customHeight="1">
      <c r="A58" s="59" t="s">
        <v>103</v>
      </c>
      <c r="B58" s="59" t="s">
        <v>14</v>
      </c>
      <c r="C58" s="9" t="s">
        <v>78</v>
      </c>
      <c r="D58" s="10">
        <f t="shared" si="17"/>
        <v>144</v>
      </c>
      <c r="E58" s="19">
        <f t="shared" ref="E58:J58" si="38">E59</f>
        <v>24</v>
      </c>
      <c r="F58" s="19">
        <f t="shared" si="38"/>
        <v>24</v>
      </c>
      <c r="G58" s="19">
        <f t="shared" si="38"/>
        <v>24</v>
      </c>
      <c r="H58" s="19">
        <f t="shared" si="38"/>
        <v>24</v>
      </c>
      <c r="I58" s="19">
        <f t="shared" si="38"/>
        <v>24</v>
      </c>
      <c r="J58" s="19">
        <f t="shared" si="38"/>
        <v>24</v>
      </c>
      <c r="K58" s="1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</row>
    <row r="59" spans="1:34" ht="57" customHeight="1">
      <c r="A59" s="60"/>
      <c r="B59" s="60"/>
      <c r="C59" s="55" t="s">
        <v>106</v>
      </c>
      <c r="D59" s="10">
        <f t="shared" si="17"/>
        <v>144</v>
      </c>
      <c r="E59" s="28">
        <v>24</v>
      </c>
      <c r="F59" s="28">
        <v>24</v>
      </c>
      <c r="G59" s="28">
        <v>24</v>
      </c>
      <c r="H59" s="28">
        <v>24</v>
      </c>
      <c r="I59" s="28">
        <v>24</v>
      </c>
      <c r="J59" s="28">
        <v>24</v>
      </c>
      <c r="K59" s="1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1:34" ht="38.25" customHeight="1">
      <c r="A60" s="59" t="s">
        <v>104</v>
      </c>
      <c r="B60" s="59" t="s">
        <v>52</v>
      </c>
      <c r="C60" s="9" t="s">
        <v>78</v>
      </c>
      <c r="D60" s="10">
        <f t="shared" si="17"/>
        <v>5238</v>
      </c>
      <c r="E60" s="19">
        <f t="shared" ref="E60:J60" si="39">E61</f>
        <v>873</v>
      </c>
      <c r="F60" s="19">
        <f t="shared" si="39"/>
        <v>873</v>
      </c>
      <c r="G60" s="19">
        <f t="shared" si="39"/>
        <v>873</v>
      </c>
      <c r="H60" s="19">
        <f t="shared" si="39"/>
        <v>873</v>
      </c>
      <c r="I60" s="19">
        <f t="shared" si="39"/>
        <v>873</v>
      </c>
      <c r="J60" s="19">
        <f t="shared" si="39"/>
        <v>873</v>
      </c>
      <c r="K60" s="1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</row>
    <row r="61" spans="1:34" ht="57" customHeight="1">
      <c r="A61" s="60"/>
      <c r="B61" s="60"/>
      <c r="C61" s="55" t="s">
        <v>106</v>
      </c>
      <c r="D61" s="10">
        <f t="shared" si="17"/>
        <v>5238</v>
      </c>
      <c r="E61" s="28">
        <v>873</v>
      </c>
      <c r="F61" s="28">
        <v>873</v>
      </c>
      <c r="G61" s="28">
        <v>873</v>
      </c>
      <c r="H61" s="28">
        <v>873</v>
      </c>
      <c r="I61" s="28">
        <v>873</v>
      </c>
      <c r="J61" s="28">
        <v>873</v>
      </c>
      <c r="K61" s="1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</row>
    <row r="62" spans="1:34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</row>
  </sheetData>
  <mergeCells count="50">
    <mergeCell ref="B54:B55"/>
    <mergeCell ref="A46:A48"/>
    <mergeCell ref="B30:B31"/>
    <mergeCell ref="B32:B34"/>
    <mergeCell ref="A37:A39"/>
    <mergeCell ref="B37:B39"/>
    <mergeCell ref="B40:B42"/>
    <mergeCell ref="A40:A42"/>
    <mergeCell ref="A54:A55"/>
    <mergeCell ref="E1:J1"/>
    <mergeCell ref="E2:J2"/>
    <mergeCell ref="E3:J3"/>
    <mergeCell ref="A5:J5"/>
    <mergeCell ref="A7:A8"/>
    <mergeCell ref="B7:B8"/>
    <mergeCell ref="C7:C8"/>
    <mergeCell ref="E7:J7"/>
    <mergeCell ref="B56:B57"/>
    <mergeCell ref="B58:B59"/>
    <mergeCell ref="B60:B61"/>
    <mergeCell ref="B10:B13"/>
    <mergeCell ref="A14:A16"/>
    <mergeCell ref="B14:B16"/>
    <mergeCell ref="A10:A13"/>
    <mergeCell ref="A25:A27"/>
    <mergeCell ref="B25:B27"/>
    <mergeCell ref="B19:B20"/>
    <mergeCell ref="B21:B22"/>
    <mergeCell ref="B23:B24"/>
    <mergeCell ref="A19:A20"/>
    <mergeCell ref="A43:A45"/>
    <mergeCell ref="B43:B45"/>
    <mergeCell ref="A49:A51"/>
    <mergeCell ref="A56:A57"/>
    <mergeCell ref="A58:A59"/>
    <mergeCell ref="A60:A61"/>
    <mergeCell ref="A28:A29"/>
    <mergeCell ref="A30:A31"/>
    <mergeCell ref="A32:A34"/>
    <mergeCell ref="A35:A36"/>
    <mergeCell ref="A17:A18"/>
    <mergeCell ref="B17:B18"/>
    <mergeCell ref="A21:A22"/>
    <mergeCell ref="A23:A24"/>
    <mergeCell ref="A52:A53"/>
    <mergeCell ref="B28:B29"/>
    <mergeCell ref="B35:B36"/>
    <mergeCell ref="B49:B51"/>
    <mergeCell ref="B46:B48"/>
    <mergeCell ref="B52:B53"/>
  </mergeCells>
  <pageMargins left="0.70866141732283472" right="0.70866141732283472" top="0.74803149606299213" bottom="0.74803149606299213" header="0.31496062992125984" footer="0.31496062992125984"/>
  <pageSetup paperSize="9" scale="80" firstPageNumber="114" orientation="landscape" useFirstPageNumber="1" horizontalDpi="180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J113"/>
  <sheetViews>
    <sheetView view="pageLayout" topLeftCell="A58" workbookViewId="0">
      <selection activeCell="B1" sqref="B1"/>
    </sheetView>
  </sheetViews>
  <sheetFormatPr defaultColWidth="10.42578125" defaultRowHeight="15"/>
  <cols>
    <col min="1" max="1" width="17.42578125" style="1" customWidth="1"/>
    <col min="2" max="2" width="31.5703125" style="1" customWidth="1"/>
    <col min="3" max="3" width="27.7109375" style="1" customWidth="1"/>
    <col min="4" max="4" width="13.28515625" style="1" customWidth="1"/>
    <col min="5" max="5" width="10.85546875" style="1" customWidth="1"/>
    <col min="6" max="8" width="10.42578125" style="1"/>
    <col min="9" max="9" width="9.7109375" style="1" customWidth="1"/>
    <col min="10" max="10" width="10.28515625" style="1" customWidth="1"/>
    <col min="11" max="11" width="10.42578125" style="1" hidden="1" customWidth="1"/>
    <col min="12" max="16384" width="10.42578125" style="1"/>
  </cols>
  <sheetData>
    <row r="1" spans="1:36" s="2" customFormat="1" ht="15" customHeight="1">
      <c r="A1" s="1"/>
      <c r="E1" s="66" t="s">
        <v>91</v>
      </c>
      <c r="F1" s="66"/>
      <c r="G1" s="66"/>
      <c r="H1" s="66"/>
      <c r="I1" s="66"/>
      <c r="J1" s="66"/>
    </row>
    <row r="2" spans="1:36" s="2" customFormat="1" ht="15" customHeight="1">
      <c r="A2" s="1"/>
      <c r="E2" s="66" t="s">
        <v>32</v>
      </c>
      <c r="F2" s="66"/>
      <c r="G2" s="66"/>
      <c r="H2" s="66"/>
      <c r="I2" s="66"/>
      <c r="J2" s="66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s="2" customFormat="1" ht="15" customHeight="1">
      <c r="A3" s="1"/>
      <c r="E3" s="66" t="s">
        <v>31</v>
      </c>
      <c r="F3" s="66"/>
      <c r="G3" s="66"/>
      <c r="H3" s="66"/>
      <c r="I3" s="66"/>
      <c r="J3" s="6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>
      <c r="A4" s="4" t="s">
        <v>0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36" ht="51.75" customHeight="1">
      <c r="A5" s="67" t="s">
        <v>92</v>
      </c>
      <c r="B5" s="67"/>
      <c r="C5" s="67"/>
      <c r="D5" s="67"/>
      <c r="E5" s="67"/>
      <c r="F5" s="67"/>
      <c r="G5" s="67"/>
      <c r="H5" s="67"/>
      <c r="I5" s="67"/>
      <c r="J5" s="6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spans="1:36" ht="32.25" customHeight="1">
      <c r="A6" s="6"/>
      <c r="B6" s="6"/>
      <c r="C6" s="6"/>
      <c r="D6" s="6"/>
      <c r="E6" s="6"/>
      <c r="F6" s="6"/>
      <c r="G6" s="6"/>
      <c r="H6" s="6"/>
      <c r="I6" s="6"/>
      <c r="J6" s="6" t="s">
        <v>53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47.25" customHeight="1">
      <c r="A7" s="62" t="s">
        <v>1</v>
      </c>
      <c r="B7" s="62" t="s">
        <v>2</v>
      </c>
      <c r="C7" s="62" t="s">
        <v>73</v>
      </c>
      <c r="D7" s="7"/>
      <c r="E7" s="62" t="s">
        <v>72</v>
      </c>
      <c r="F7" s="62"/>
      <c r="G7" s="62"/>
      <c r="H7" s="62"/>
      <c r="I7" s="62"/>
      <c r="J7" s="62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 ht="37.5" customHeight="1">
      <c r="A8" s="62"/>
      <c r="B8" s="62"/>
      <c r="C8" s="62"/>
      <c r="D8" s="8" t="s">
        <v>74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>
      <c r="A9" s="9">
        <v>1</v>
      </c>
      <c r="B9" s="9">
        <v>2</v>
      </c>
      <c r="C9" s="9">
        <v>3</v>
      </c>
      <c r="D9" s="9">
        <v>7</v>
      </c>
      <c r="E9" s="9">
        <v>9</v>
      </c>
      <c r="F9" s="9">
        <v>10</v>
      </c>
      <c r="G9" s="9">
        <v>11</v>
      </c>
      <c r="H9" s="9">
        <v>12</v>
      </c>
      <c r="I9" s="9">
        <v>13</v>
      </c>
      <c r="J9" s="9">
        <v>14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 ht="15.75" customHeight="1">
      <c r="A10" s="56" t="s">
        <v>9</v>
      </c>
      <c r="B10" s="56" t="s">
        <v>33</v>
      </c>
      <c r="C10" s="9" t="s">
        <v>21</v>
      </c>
      <c r="D10" s="13">
        <f>SUM(D11:D14)</f>
        <v>3733605</v>
      </c>
      <c r="E10" s="13">
        <f>E11+E12+E13+E14</f>
        <v>553666</v>
      </c>
      <c r="F10" s="13">
        <f t="shared" ref="F10:J10" si="0">F11+F12+F13+F14</f>
        <v>570773</v>
      </c>
      <c r="G10" s="13">
        <f t="shared" si="0"/>
        <v>600598</v>
      </c>
      <c r="H10" s="13">
        <f t="shared" si="0"/>
        <v>632116</v>
      </c>
      <c r="I10" s="13">
        <f t="shared" si="0"/>
        <v>670616</v>
      </c>
      <c r="J10" s="13">
        <f t="shared" si="0"/>
        <v>705836</v>
      </c>
      <c r="K10" s="11" t="e">
        <f t="shared" ref="K10" si="1">K11+K12</f>
        <v>#REF!</v>
      </c>
      <c r="L10" s="31">
        <f>D10-D14</f>
        <v>3623565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spans="1:36" ht="54.75" customHeight="1">
      <c r="A11" s="57"/>
      <c r="B11" s="57"/>
      <c r="C11" s="12" t="s">
        <v>75</v>
      </c>
      <c r="D11" s="13">
        <f>SUM(E11:J11)</f>
        <v>3660</v>
      </c>
      <c r="E11" s="10">
        <f>E47</f>
        <v>610</v>
      </c>
      <c r="F11" s="10">
        <f t="shared" ref="F11:J11" si="2">F47</f>
        <v>610</v>
      </c>
      <c r="G11" s="10">
        <f t="shared" si="2"/>
        <v>610</v>
      </c>
      <c r="H11" s="10">
        <f t="shared" si="2"/>
        <v>610</v>
      </c>
      <c r="I11" s="10">
        <f t="shared" si="2"/>
        <v>610</v>
      </c>
      <c r="J11" s="10">
        <f t="shared" si="2"/>
        <v>610</v>
      </c>
      <c r="K11" s="10" t="e">
        <f>K17+K30+K42+K48+#REF!</f>
        <v>#REF!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pans="1:36" ht="59.25" customHeight="1">
      <c r="A12" s="57"/>
      <c r="B12" s="57"/>
      <c r="C12" s="9" t="s">
        <v>76</v>
      </c>
      <c r="D12" s="13">
        <f>SUM(E12:J12)</f>
        <v>2344927</v>
      </c>
      <c r="E12" s="10">
        <f t="shared" ref="E12:J12" si="3">E16+E29+E41+E55</f>
        <v>346725</v>
      </c>
      <c r="F12" s="10">
        <f t="shared" si="3"/>
        <v>358433</v>
      </c>
      <c r="G12" s="10">
        <f t="shared" si="3"/>
        <v>377956</v>
      </c>
      <c r="H12" s="10">
        <f t="shared" si="3"/>
        <v>398518</v>
      </c>
      <c r="I12" s="10">
        <f t="shared" si="3"/>
        <v>420207</v>
      </c>
      <c r="J12" s="10">
        <f t="shared" si="3"/>
        <v>443088</v>
      </c>
      <c r="K12" s="14" t="e">
        <f>#REF!</f>
        <v>#REF!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ht="62.25" customHeight="1">
      <c r="A13" s="57"/>
      <c r="B13" s="57"/>
      <c r="C13" s="55" t="s">
        <v>93</v>
      </c>
      <c r="D13" s="13">
        <f t="shared" ref="D13" si="4">SUM(E13:J13)</f>
        <v>1274978</v>
      </c>
      <c r="E13" s="10">
        <f t="shared" ref="E13:K13" si="5">E17+E30+E42+E48+E56</f>
        <v>187991</v>
      </c>
      <c r="F13" s="10">
        <f t="shared" si="5"/>
        <v>193390</v>
      </c>
      <c r="G13" s="10">
        <f t="shared" si="5"/>
        <v>203692</v>
      </c>
      <c r="H13" s="10">
        <f t="shared" si="5"/>
        <v>214648</v>
      </c>
      <c r="I13" s="10">
        <f t="shared" si="5"/>
        <v>231459</v>
      </c>
      <c r="J13" s="10">
        <f t="shared" si="5"/>
        <v>243798</v>
      </c>
      <c r="K13" s="10" t="e">
        <f t="shared" si="5"/>
        <v>#REF!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ht="62.25" customHeight="1">
      <c r="A14" s="58"/>
      <c r="B14" s="58"/>
      <c r="C14" s="9" t="s">
        <v>79</v>
      </c>
      <c r="D14" s="13">
        <f>SUM(E14:J14)</f>
        <v>110040</v>
      </c>
      <c r="E14" s="10">
        <f t="shared" ref="E14:J14" si="6">E21+E53</f>
        <v>18340</v>
      </c>
      <c r="F14" s="10">
        <f t="shared" si="6"/>
        <v>18340</v>
      </c>
      <c r="G14" s="10">
        <f t="shared" si="6"/>
        <v>18340</v>
      </c>
      <c r="H14" s="10">
        <f t="shared" si="6"/>
        <v>18340</v>
      </c>
      <c r="I14" s="10">
        <f t="shared" si="6"/>
        <v>18340</v>
      </c>
      <c r="J14" s="10">
        <f t="shared" si="6"/>
        <v>18340</v>
      </c>
      <c r="K14" s="10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ht="27" customHeight="1">
      <c r="A15" s="56" t="s">
        <v>25</v>
      </c>
      <c r="B15" s="56" t="s">
        <v>11</v>
      </c>
      <c r="C15" s="8" t="s">
        <v>10</v>
      </c>
      <c r="D15" s="10">
        <f>SUM(E15:J15)</f>
        <v>1008124</v>
      </c>
      <c r="E15" s="10">
        <f>E16+E17+E18</f>
        <v>155757</v>
      </c>
      <c r="F15" s="10">
        <f t="shared" ref="F15:J15" si="7">F16+F17+F18</f>
        <v>154052</v>
      </c>
      <c r="G15" s="10">
        <f t="shared" si="7"/>
        <v>161534</v>
      </c>
      <c r="H15" s="10">
        <f t="shared" si="7"/>
        <v>169429</v>
      </c>
      <c r="I15" s="10">
        <f t="shared" si="7"/>
        <v>179242</v>
      </c>
      <c r="J15" s="10">
        <f t="shared" si="7"/>
        <v>188110</v>
      </c>
      <c r="K15" s="10" t="e">
        <f t="shared" ref="K15" si="8">K16+K17</f>
        <v>#REF!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27" customHeight="1">
      <c r="A16" s="57"/>
      <c r="B16" s="57"/>
      <c r="C16" s="8" t="s">
        <v>76</v>
      </c>
      <c r="D16" s="10">
        <f t="shared" ref="D16:D17" si="9">SUM(E16:J16)</f>
        <v>520240</v>
      </c>
      <c r="E16" s="10">
        <f>E23+E25+E27</f>
        <v>80497</v>
      </c>
      <c r="F16" s="10">
        <f t="shared" ref="F16:J16" si="10">F23+F25+F27</f>
        <v>78792</v>
      </c>
      <c r="G16" s="10">
        <f t="shared" si="10"/>
        <v>83125</v>
      </c>
      <c r="H16" s="10">
        <f t="shared" si="10"/>
        <v>87697</v>
      </c>
      <c r="I16" s="10">
        <f t="shared" si="10"/>
        <v>92520</v>
      </c>
      <c r="J16" s="10">
        <f t="shared" si="10"/>
        <v>97609</v>
      </c>
      <c r="K16" s="1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ht="27" customHeight="1">
      <c r="A17" s="57"/>
      <c r="B17" s="57"/>
      <c r="C17" s="54" t="s">
        <v>93</v>
      </c>
      <c r="D17" s="10">
        <f t="shared" si="9"/>
        <v>379884</v>
      </c>
      <c r="E17" s="10">
        <f>E20</f>
        <v>57260</v>
      </c>
      <c r="F17" s="10">
        <f t="shared" ref="F17:J17" si="11">F20</f>
        <v>57260</v>
      </c>
      <c r="G17" s="10">
        <f t="shared" si="11"/>
        <v>60409</v>
      </c>
      <c r="H17" s="10">
        <f t="shared" si="11"/>
        <v>63732</v>
      </c>
      <c r="I17" s="10">
        <f t="shared" si="11"/>
        <v>68722</v>
      </c>
      <c r="J17" s="10">
        <f t="shared" si="11"/>
        <v>72501</v>
      </c>
      <c r="K17" s="10" t="e">
        <f>K25+K27+#REF!+#REF!</f>
        <v>#REF!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ht="27" customHeight="1">
      <c r="A18" s="58"/>
      <c r="B18" s="58"/>
      <c r="C18" s="8" t="s">
        <v>79</v>
      </c>
      <c r="D18" s="10">
        <f>SUM(E18:J18)</f>
        <v>108000</v>
      </c>
      <c r="E18" s="10">
        <f>E21</f>
        <v>18000</v>
      </c>
      <c r="F18" s="10">
        <f t="shared" ref="F18:J18" si="12">F21</f>
        <v>18000</v>
      </c>
      <c r="G18" s="10">
        <f t="shared" si="12"/>
        <v>18000</v>
      </c>
      <c r="H18" s="10">
        <f t="shared" si="12"/>
        <v>18000</v>
      </c>
      <c r="I18" s="10">
        <f t="shared" si="12"/>
        <v>18000</v>
      </c>
      <c r="J18" s="10">
        <f t="shared" si="12"/>
        <v>18000</v>
      </c>
      <c r="K18" s="10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27" customHeight="1">
      <c r="A19" s="59" t="s">
        <v>84</v>
      </c>
      <c r="B19" s="59" t="s">
        <v>37</v>
      </c>
      <c r="C19" s="8" t="s">
        <v>78</v>
      </c>
      <c r="D19" s="10">
        <f>SUM(E19:J19)</f>
        <v>487884</v>
      </c>
      <c r="E19" s="10">
        <f>E20+E21</f>
        <v>75260</v>
      </c>
      <c r="F19" s="10">
        <f t="shared" ref="F19:J19" si="13">F20+F21</f>
        <v>75260</v>
      </c>
      <c r="G19" s="10">
        <f t="shared" si="13"/>
        <v>78409</v>
      </c>
      <c r="H19" s="10">
        <f t="shared" si="13"/>
        <v>81732</v>
      </c>
      <c r="I19" s="10">
        <f t="shared" si="13"/>
        <v>86722</v>
      </c>
      <c r="J19" s="10">
        <f t="shared" si="13"/>
        <v>90501</v>
      </c>
      <c r="K19" s="10">
        <f t="shared" ref="K19" si="14">K20</f>
        <v>0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spans="1:36" ht="42.75" customHeight="1">
      <c r="A20" s="61"/>
      <c r="B20" s="61"/>
      <c r="C20" s="55" t="s">
        <v>93</v>
      </c>
      <c r="D20" s="13">
        <f>SUM(E20:J20)</f>
        <v>379884</v>
      </c>
      <c r="E20" s="13">
        <v>57260</v>
      </c>
      <c r="F20" s="13">
        <v>57260</v>
      </c>
      <c r="G20" s="13">
        <v>60409</v>
      </c>
      <c r="H20" s="13">
        <v>63732</v>
      </c>
      <c r="I20" s="13">
        <v>68722</v>
      </c>
      <c r="J20" s="13">
        <v>72501</v>
      </c>
      <c r="K20" s="17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pans="1:36" ht="42.75" customHeight="1">
      <c r="A21" s="60"/>
      <c r="B21" s="60"/>
      <c r="C21" s="16" t="s">
        <v>79</v>
      </c>
      <c r="D21" s="13">
        <f>SUM(E21:J21)</f>
        <v>108000</v>
      </c>
      <c r="E21" s="13">
        <v>18000</v>
      </c>
      <c r="F21" s="13">
        <v>18000</v>
      </c>
      <c r="G21" s="13">
        <v>18000</v>
      </c>
      <c r="H21" s="13">
        <v>18000</v>
      </c>
      <c r="I21" s="13">
        <v>18000</v>
      </c>
      <c r="J21" s="13">
        <v>18000</v>
      </c>
      <c r="K21" s="17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ht="48" customHeight="1">
      <c r="A22" s="59" t="s">
        <v>85</v>
      </c>
      <c r="B22" s="65" t="s">
        <v>38</v>
      </c>
      <c r="C22" s="8" t="s">
        <v>78</v>
      </c>
      <c r="D22" s="18">
        <f>D23</f>
        <v>7000</v>
      </c>
      <c r="E22" s="18">
        <f t="shared" ref="E22:J22" si="15">E23</f>
        <v>7000</v>
      </c>
      <c r="F22" s="18">
        <f t="shared" si="15"/>
        <v>0</v>
      </c>
      <c r="G22" s="18">
        <f t="shared" si="15"/>
        <v>0</v>
      </c>
      <c r="H22" s="18">
        <f t="shared" si="15"/>
        <v>0</v>
      </c>
      <c r="I22" s="18">
        <f t="shared" si="15"/>
        <v>0</v>
      </c>
      <c r="J22" s="18">
        <f t="shared" si="15"/>
        <v>0</v>
      </c>
      <c r="K22" s="17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ht="57" customHeight="1">
      <c r="A23" s="60"/>
      <c r="B23" s="65"/>
      <c r="C23" s="9" t="s">
        <v>76</v>
      </c>
      <c r="D23" s="18">
        <f>SUM(E23:J23)</f>
        <v>7000</v>
      </c>
      <c r="E23" s="13">
        <v>7000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7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ht="48.75" customHeight="1">
      <c r="A24" s="59" t="s">
        <v>86</v>
      </c>
      <c r="B24" s="68" t="s">
        <v>35</v>
      </c>
      <c r="C24" s="8" t="s">
        <v>78</v>
      </c>
      <c r="D24" s="18">
        <f>D25</f>
        <v>450491</v>
      </c>
      <c r="E24" s="18">
        <f t="shared" ref="E24:J24" si="16">E25</f>
        <v>63962</v>
      </c>
      <c r="F24" s="18">
        <f t="shared" si="16"/>
        <v>69257</v>
      </c>
      <c r="G24" s="18">
        <f t="shared" si="16"/>
        <v>73066</v>
      </c>
      <c r="H24" s="18">
        <f t="shared" si="16"/>
        <v>77085</v>
      </c>
      <c r="I24" s="18">
        <f t="shared" si="16"/>
        <v>81324</v>
      </c>
      <c r="J24" s="18">
        <f t="shared" si="16"/>
        <v>85797</v>
      </c>
      <c r="K24" s="17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pans="1:36" ht="121.5" customHeight="1">
      <c r="A25" s="60"/>
      <c r="B25" s="69"/>
      <c r="C25" s="9" t="s">
        <v>76</v>
      </c>
      <c r="D25" s="9">
        <f>SUM(E25:J25)</f>
        <v>450491</v>
      </c>
      <c r="E25" s="9">
        <v>63962</v>
      </c>
      <c r="F25" s="9">
        <v>69257</v>
      </c>
      <c r="G25" s="9">
        <v>73066</v>
      </c>
      <c r="H25" s="9">
        <v>77085</v>
      </c>
      <c r="I25" s="9">
        <v>81324</v>
      </c>
      <c r="J25" s="9">
        <v>85797</v>
      </c>
      <c r="K25" s="15">
        <f>SUM(E25:J25)</f>
        <v>450491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spans="1:36" ht="45" customHeight="1">
      <c r="A26" s="59" t="s">
        <v>87</v>
      </c>
      <c r="B26" s="68" t="s">
        <v>36</v>
      </c>
      <c r="C26" s="8" t="s">
        <v>78</v>
      </c>
      <c r="D26" s="13">
        <f>D27</f>
        <v>62749</v>
      </c>
      <c r="E26" s="13">
        <f t="shared" ref="E26:J26" si="17">E27</f>
        <v>9535</v>
      </c>
      <c r="F26" s="13">
        <f t="shared" si="17"/>
        <v>9535</v>
      </c>
      <c r="G26" s="13">
        <f t="shared" si="17"/>
        <v>10059</v>
      </c>
      <c r="H26" s="13">
        <f t="shared" si="17"/>
        <v>10612</v>
      </c>
      <c r="I26" s="13">
        <f t="shared" si="17"/>
        <v>11196</v>
      </c>
      <c r="J26" s="13">
        <f t="shared" si="17"/>
        <v>11812</v>
      </c>
      <c r="K26" s="1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pans="1:36" ht="106.5" customHeight="1">
      <c r="A27" s="60"/>
      <c r="B27" s="69"/>
      <c r="C27" s="12" t="s">
        <v>76</v>
      </c>
      <c r="D27" s="13">
        <f>SUM(E27:J27)</f>
        <v>62749</v>
      </c>
      <c r="E27" s="13">
        <v>9535</v>
      </c>
      <c r="F27" s="13">
        <v>9535</v>
      </c>
      <c r="G27" s="13">
        <v>10059</v>
      </c>
      <c r="H27" s="13">
        <v>10612</v>
      </c>
      <c r="I27" s="13">
        <v>11196</v>
      </c>
      <c r="J27" s="13">
        <v>11812</v>
      </c>
      <c r="K27" s="1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ht="15.75" customHeight="1">
      <c r="A28" s="62" t="s">
        <v>26</v>
      </c>
      <c r="B28" s="59" t="s">
        <v>12</v>
      </c>
      <c r="C28" s="8" t="s">
        <v>10</v>
      </c>
      <c r="D28" s="19">
        <f>D29+D30</f>
        <v>2265882</v>
      </c>
      <c r="E28" s="19">
        <f>E29+E30</f>
        <v>331390</v>
      </c>
      <c r="F28" s="19">
        <f>F29+F30</f>
        <v>346918</v>
      </c>
      <c r="G28" s="19">
        <f t="shared" ref="G28:J28" si="18">G29+G30</f>
        <v>365887</v>
      </c>
      <c r="H28" s="19">
        <f t="shared" si="18"/>
        <v>385818</v>
      </c>
      <c r="I28" s="19">
        <f t="shared" si="18"/>
        <v>406843</v>
      </c>
      <c r="J28" s="19">
        <f t="shared" si="18"/>
        <v>429026</v>
      </c>
      <c r="K28" s="15">
        <f>SUM(E28:J28)</f>
        <v>2265882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ht="15.75">
      <c r="A29" s="62"/>
      <c r="B29" s="61"/>
      <c r="C29" s="9" t="s">
        <v>76</v>
      </c>
      <c r="D29" s="10">
        <f>SUM(E29:J29)</f>
        <v>1777838</v>
      </c>
      <c r="E29" s="10">
        <f t="shared" ref="E29:J29" si="19">E31+E36+E39</f>
        <v>259779</v>
      </c>
      <c r="F29" s="10">
        <f t="shared" si="19"/>
        <v>272358</v>
      </c>
      <c r="G29" s="10">
        <f t="shared" si="19"/>
        <v>287148</v>
      </c>
      <c r="H29" s="10">
        <f t="shared" si="19"/>
        <v>302753</v>
      </c>
      <c r="I29" s="10">
        <f t="shared" si="19"/>
        <v>319216</v>
      </c>
      <c r="J29" s="10">
        <f t="shared" si="19"/>
        <v>336584</v>
      </c>
      <c r="K29" s="1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ht="15.75">
      <c r="A30" s="62"/>
      <c r="B30" s="60"/>
      <c r="C30" s="55" t="s">
        <v>93</v>
      </c>
      <c r="D30" s="10">
        <f t="shared" ref="D30:D66" si="20">SUM(E30:J30)</f>
        <v>488044</v>
      </c>
      <c r="E30" s="10">
        <f>E34+E37</f>
        <v>71611</v>
      </c>
      <c r="F30" s="10">
        <f t="shared" ref="F30:J30" si="21">F34+F37</f>
        <v>74560</v>
      </c>
      <c r="G30" s="10">
        <f t="shared" si="21"/>
        <v>78739</v>
      </c>
      <c r="H30" s="10">
        <f t="shared" si="21"/>
        <v>83065</v>
      </c>
      <c r="I30" s="10">
        <f t="shared" si="21"/>
        <v>87627</v>
      </c>
      <c r="J30" s="10">
        <f t="shared" si="21"/>
        <v>92442</v>
      </c>
      <c r="K30" s="15">
        <f>SUM(E30:J30)</f>
        <v>488044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ht="15.75">
      <c r="A31" s="65" t="s">
        <v>94</v>
      </c>
      <c r="B31" s="68" t="s">
        <v>39</v>
      </c>
      <c r="C31" s="8" t="s">
        <v>78</v>
      </c>
      <c r="D31" s="10">
        <f t="shared" si="20"/>
        <v>1757252</v>
      </c>
      <c r="E31" s="10">
        <f t="shared" ref="E31:J31" si="22">E32</f>
        <v>256348</v>
      </c>
      <c r="F31" s="10">
        <f t="shared" si="22"/>
        <v>268927</v>
      </c>
      <c r="G31" s="10">
        <f t="shared" si="22"/>
        <v>283717</v>
      </c>
      <c r="H31" s="10">
        <f t="shared" si="22"/>
        <v>299322</v>
      </c>
      <c r="I31" s="10">
        <f t="shared" si="22"/>
        <v>315785</v>
      </c>
      <c r="J31" s="10">
        <f t="shared" si="22"/>
        <v>333153</v>
      </c>
      <c r="K31" s="1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ht="89.25" customHeight="1">
      <c r="A32" s="65"/>
      <c r="B32" s="69"/>
      <c r="C32" s="9" t="s">
        <v>76</v>
      </c>
      <c r="D32" s="10">
        <f t="shared" si="20"/>
        <v>1757252</v>
      </c>
      <c r="E32" s="13">
        <v>256348</v>
      </c>
      <c r="F32" s="13">
        <v>268927</v>
      </c>
      <c r="G32" s="13">
        <v>283717</v>
      </c>
      <c r="H32" s="13">
        <v>299322</v>
      </c>
      <c r="I32" s="13">
        <v>315785</v>
      </c>
      <c r="J32" s="13">
        <v>333153</v>
      </c>
      <c r="K32" s="1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pans="1:36" ht="54" customHeight="1">
      <c r="A33" s="59" t="s">
        <v>95</v>
      </c>
      <c r="B33" s="59" t="s">
        <v>40</v>
      </c>
      <c r="C33" s="20" t="s">
        <v>78</v>
      </c>
      <c r="D33" s="10">
        <f t="shared" si="20"/>
        <v>487604</v>
      </c>
      <c r="E33" s="10">
        <f t="shared" ref="E33:K33" si="23">E34</f>
        <v>71591</v>
      </c>
      <c r="F33" s="10">
        <f t="shared" si="23"/>
        <v>74540</v>
      </c>
      <c r="G33" s="10">
        <f t="shared" si="23"/>
        <v>78639</v>
      </c>
      <c r="H33" s="10">
        <f t="shared" si="23"/>
        <v>82965</v>
      </c>
      <c r="I33" s="10">
        <f t="shared" si="23"/>
        <v>87527</v>
      </c>
      <c r="J33" s="10">
        <f t="shared" si="23"/>
        <v>92342</v>
      </c>
      <c r="K33" s="13">
        <f t="shared" si="23"/>
        <v>0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spans="1:36" ht="64.5" customHeight="1">
      <c r="A34" s="60"/>
      <c r="B34" s="61"/>
      <c r="C34" s="21" t="s">
        <v>77</v>
      </c>
      <c r="D34" s="10">
        <f t="shared" si="20"/>
        <v>487604</v>
      </c>
      <c r="E34" s="13">
        <v>71591</v>
      </c>
      <c r="F34" s="13">
        <v>74540</v>
      </c>
      <c r="G34" s="13">
        <v>78639</v>
      </c>
      <c r="H34" s="13">
        <v>82965</v>
      </c>
      <c r="I34" s="13">
        <v>87527</v>
      </c>
      <c r="J34" s="13">
        <v>92342</v>
      </c>
      <c r="K34" s="1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spans="1:36" ht="49.5" customHeight="1">
      <c r="A35" s="59" t="s">
        <v>96</v>
      </c>
      <c r="B35" s="65" t="s">
        <v>47</v>
      </c>
      <c r="C35" s="22" t="s">
        <v>78</v>
      </c>
      <c r="D35" s="10">
        <f t="shared" si="20"/>
        <v>3446</v>
      </c>
      <c r="E35" s="10">
        <f t="shared" ref="E35:J35" si="24">E36+E37</f>
        <v>521</v>
      </c>
      <c r="F35" s="10">
        <f t="shared" si="24"/>
        <v>521</v>
      </c>
      <c r="G35" s="10">
        <f t="shared" si="24"/>
        <v>601</v>
      </c>
      <c r="H35" s="10">
        <f t="shared" si="24"/>
        <v>601</v>
      </c>
      <c r="I35" s="10">
        <f t="shared" si="24"/>
        <v>601</v>
      </c>
      <c r="J35" s="10">
        <f t="shared" si="24"/>
        <v>601</v>
      </c>
      <c r="K35" s="1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spans="1:36" ht="64.5" customHeight="1">
      <c r="A36" s="61"/>
      <c r="B36" s="65"/>
      <c r="C36" s="23" t="s">
        <v>76</v>
      </c>
      <c r="D36" s="10">
        <f t="shared" si="20"/>
        <v>3006</v>
      </c>
      <c r="E36" s="9">
        <v>501</v>
      </c>
      <c r="F36" s="9">
        <v>501</v>
      </c>
      <c r="G36" s="9">
        <v>501</v>
      </c>
      <c r="H36" s="9">
        <v>501</v>
      </c>
      <c r="I36" s="9">
        <v>501</v>
      </c>
      <c r="J36" s="9">
        <v>501</v>
      </c>
      <c r="K36" s="1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spans="1:36" ht="63" customHeight="1">
      <c r="A37" s="60"/>
      <c r="B37" s="65"/>
      <c r="C37" s="55" t="s">
        <v>93</v>
      </c>
      <c r="D37" s="10">
        <f t="shared" si="20"/>
        <v>440</v>
      </c>
      <c r="E37" s="9">
        <v>20</v>
      </c>
      <c r="F37" s="9">
        <v>20</v>
      </c>
      <c r="G37" s="9">
        <v>100</v>
      </c>
      <c r="H37" s="9">
        <v>100</v>
      </c>
      <c r="I37" s="9">
        <v>100</v>
      </c>
      <c r="J37" s="9">
        <v>100</v>
      </c>
      <c r="K37" s="1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ht="63" customHeight="1">
      <c r="A38" s="59" t="s">
        <v>97</v>
      </c>
      <c r="B38" s="59" t="s">
        <v>48</v>
      </c>
      <c r="C38" s="22" t="s">
        <v>78</v>
      </c>
      <c r="D38" s="10">
        <f t="shared" si="20"/>
        <v>17580</v>
      </c>
      <c r="E38" s="10">
        <f t="shared" ref="E38:J38" si="25">E39</f>
        <v>2930</v>
      </c>
      <c r="F38" s="10">
        <f t="shared" si="25"/>
        <v>2930</v>
      </c>
      <c r="G38" s="10">
        <f t="shared" si="25"/>
        <v>2930</v>
      </c>
      <c r="H38" s="10">
        <f t="shared" si="25"/>
        <v>2930</v>
      </c>
      <c r="I38" s="10">
        <f t="shared" si="25"/>
        <v>2930</v>
      </c>
      <c r="J38" s="10">
        <f t="shared" si="25"/>
        <v>2930</v>
      </c>
      <c r="K38" s="1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ht="75.75" customHeight="1">
      <c r="A39" s="60"/>
      <c r="B39" s="60"/>
      <c r="C39" s="9" t="s">
        <v>76</v>
      </c>
      <c r="D39" s="10">
        <f t="shared" si="20"/>
        <v>17580</v>
      </c>
      <c r="E39" s="13">
        <v>2930</v>
      </c>
      <c r="F39" s="13">
        <v>2930</v>
      </c>
      <c r="G39" s="13">
        <v>2930</v>
      </c>
      <c r="H39" s="13">
        <v>2930</v>
      </c>
      <c r="I39" s="13">
        <v>2930</v>
      </c>
      <c r="J39" s="13">
        <v>2930</v>
      </c>
      <c r="K39" s="1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ht="15.75" customHeight="1">
      <c r="A40" s="56" t="s">
        <v>49</v>
      </c>
      <c r="B40" s="56" t="s">
        <v>13</v>
      </c>
      <c r="C40" s="9" t="s">
        <v>10</v>
      </c>
      <c r="D40" s="10">
        <f>SUM(E40:J40)</f>
        <v>266602</v>
      </c>
      <c r="E40" s="10">
        <f t="shared" ref="E40:J40" si="26">SUM(E41:E42)</f>
        <v>38696</v>
      </c>
      <c r="F40" s="10">
        <f t="shared" si="26"/>
        <v>40991</v>
      </c>
      <c r="G40" s="10">
        <f t="shared" si="26"/>
        <v>43087</v>
      </c>
      <c r="H40" s="10">
        <f t="shared" si="26"/>
        <v>45427</v>
      </c>
      <c r="I40" s="10">
        <f t="shared" si="26"/>
        <v>47897</v>
      </c>
      <c r="J40" s="10">
        <f t="shared" si="26"/>
        <v>50504</v>
      </c>
      <c r="K40" s="24" t="e">
        <f t="shared" ref="K40" si="27">K42</f>
        <v>#REF!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pans="1:36" ht="15.75">
      <c r="A41" s="57"/>
      <c r="B41" s="57"/>
      <c r="C41" s="9" t="s">
        <v>76</v>
      </c>
      <c r="D41" s="10">
        <f t="shared" si="20"/>
        <v>877</v>
      </c>
      <c r="E41" s="10">
        <f>E45</f>
        <v>120</v>
      </c>
      <c r="F41" s="10">
        <f t="shared" ref="F41:J41" si="28">F45</f>
        <v>136</v>
      </c>
      <c r="G41" s="10">
        <f t="shared" si="28"/>
        <v>143</v>
      </c>
      <c r="H41" s="10">
        <f t="shared" si="28"/>
        <v>151</v>
      </c>
      <c r="I41" s="10">
        <f t="shared" si="28"/>
        <v>159</v>
      </c>
      <c r="J41" s="10">
        <f t="shared" si="28"/>
        <v>168</v>
      </c>
      <c r="K41" s="24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ht="73.5" customHeight="1">
      <c r="A42" s="58"/>
      <c r="B42" s="58"/>
      <c r="C42" s="55" t="s">
        <v>93</v>
      </c>
      <c r="D42" s="10">
        <f>SUM(E42:J42)</f>
        <v>265725</v>
      </c>
      <c r="E42" s="10">
        <f t="shared" ref="E42:J42" si="29">E44</f>
        <v>38576</v>
      </c>
      <c r="F42" s="10">
        <f t="shared" si="29"/>
        <v>40855</v>
      </c>
      <c r="G42" s="10">
        <f t="shared" si="29"/>
        <v>42944</v>
      </c>
      <c r="H42" s="10">
        <f t="shared" si="29"/>
        <v>45276</v>
      </c>
      <c r="I42" s="10">
        <f t="shared" si="29"/>
        <v>47738</v>
      </c>
      <c r="J42" s="10">
        <f t="shared" si="29"/>
        <v>50336</v>
      </c>
      <c r="K42" s="25" t="e">
        <f>#REF!</f>
        <v>#REF!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ht="36.75" customHeight="1">
      <c r="A43" s="59" t="s">
        <v>98</v>
      </c>
      <c r="B43" s="63" t="s">
        <v>40</v>
      </c>
      <c r="C43" s="21" t="s">
        <v>78</v>
      </c>
      <c r="D43" s="10">
        <f t="shared" si="20"/>
        <v>266602</v>
      </c>
      <c r="E43" s="10">
        <f t="shared" ref="E43:K43" si="30">E44+E45</f>
        <v>38696</v>
      </c>
      <c r="F43" s="10">
        <f t="shared" si="30"/>
        <v>40991</v>
      </c>
      <c r="G43" s="10">
        <f t="shared" si="30"/>
        <v>43087</v>
      </c>
      <c r="H43" s="10">
        <f t="shared" si="30"/>
        <v>45427</v>
      </c>
      <c r="I43" s="10">
        <f t="shared" si="30"/>
        <v>47897</v>
      </c>
      <c r="J43" s="10">
        <f t="shared" si="30"/>
        <v>50504</v>
      </c>
      <c r="K43" s="10">
        <f t="shared" si="30"/>
        <v>0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36" ht="58.5" customHeight="1">
      <c r="A44" s="61"/>
      <c r="B44" s="64"/>
      <c r="C44" s="55" t="s">
        <v>93</v>
      </c>
      <c r="D44" s="10">
        <f t="shared" si="20"/>
        <v>265725</v>
      </c>
      <c r="E44" s="13">
        <v>38576</v>
      </c>
      <c r="F44" s="13">
        <v>40855</v>
      </c>
      <c r="G44" s="13">
        <v>42944</v>
      </c>
      <c r="H44" s="13">
        <v>45276</v>
      </c>
      <c r="I44" s="13">
        <v>47738</v>
      </c>
      <c r="J44" s="13">
        <v>50336</v>
      </c>
      <c r="K44" s="26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36" ht="62.25" customHeight="1">
      <c r="A45" s="61"/>
      <c r="B45" s="64"/>
      <c r="C45" s="27" t="s">
        <v>76</v>
      </c>
      <c r="D45" s="10">
        <f t="shared" si="20"/>
        <v>877</v>
      </c>
      <c r="E45" s="13">
        <v>120</v>
      </c>
      <c r="F45" s="13">
        <v>136</v>
      </c>
      <c r="G45" s="13">
        <v>143</v>
      </c>
      <c r="H45" s="13">
        <v>151</v>
      </c>
      <c r="I45" s="13">
        <v>159</v>
      </c>
      <c r="J45" s="13">
        <v>168</v>
      </c>
      <c r="K45" s="1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pans="1:36" ht="25.5" customHeight="1">
      <c r="A46" s="56" t="s">
        <v>50</v>
      </c>
      <c r="B46" s="56" t="s">
        <v>41</v>
      </c>
      <c r="C46" s="8" t="s">
        <v>10</v>
      </c>
      <c r="D46" s="10">
        <f>SUM(E46:J46)</f>
        <v>34672</v>
      </c>
      <c r="E46" s="10">
        <f>E47+E48+E49</f>
        <v>4206</v>
      </c>
      <c r="F46" s="10">
        <f t="shared" ref="F46:J46" si="31">F47+F48+F49</f>
        <v>4206</v>
      </c>
      <c r="G46" s="10">
        <f t="shared" si="31"/>
        <v>4368</v>
      </c>
      <c r="H46" s="10">
        <f t="shared" si="31"/>
        <v>4539</v>
      </c>
      <c r="I46" s="10">
        <f t="shared" si="31"/>
        <v>8488</v>
      </c>
      <c r="J46" s="10">
        <f t="shared" si="31"/>
        <v>8865</v>
      </c>
      <c r="K46" s="10">
        <f t="shared" ref="K46" si="32">K47+K48+K49</f>
        <v>0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36" ht="25.5" customHeight="1">
      <c r="A47" s="57"/>
      <c r="B47" s="57"/>
      <c r="C47" s="8" t="s">
        <v>75</v>
      </c>
      <c r="D47" s="10">
        <f t="shared" si="20"/>
        <v>3660</v>
      </c>
      <c r="E47" s="10">
        <f t="shared" ref="E47:K47" si="33">E51</f>
        <v>610</v>
      </c>
      <c r="F47" s="10">
        <f t="shared" si="33"/>
        <v>610</v>
      </c>
      <c r="G47" s="10">
        <f t="shared" si="33"/>
        <v>610</v>
      </c>
      <c r="H47" s="10">
        <f t="shared" si="33"/>
        <v>610</v>
      </c>
      <c r="I47" s="10">
        <f t="shared" si="33"/>
        <v>610</v>
      </c>
      <c r="J47" s="10">
        <f t="shared" si="33"/>
        <v>610</v>
      </c>
      <c r="K47" s="10">
        <f t="shared" si="33"/>
        <v>0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36" ht="60.75" customHeight="1">
      <c r="A48" s="57"/>
      <c r="B48" s="57"/>
      <c r="C48" s="9" t="s">
        <v>77</v>
      </c>
      <c r="D48" s="10">
        <f t="shared" si="20"/>
        <v>28972</v>
      </c>
      <c r="E48" s="10">
        <f t="shared" ref="E48:K48" si="34">E52</f>
        <v>3256</v>
      </c>
      <c r="F48" s="10">
        <f t="shared" si="34"/>
        <v>3256</v>
      </c>
      <c r="G48" s="10">
        <f t="shared" si="34"/>
        <v>3418</v>
      </c>
      <c r="H48" s="10">
        <f t="shared" si="34"/>
        <v>3589</v>
      </c>
      <c r="I48" s="10">
        <f t="shared" si="34"/>
        <v>7538</v>
      </c>
      <c r="J48" s="10">
        <f t="shared" si="34"/>
        <v>7915</v>
      </c>
      <c r="K48" s="10">
        <f t="shared" si="34"/>
        <v>0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pans="1:36" ht="34.5" customHeight="1">
      <c r="A49" s="58"/>
      <c r="B49" s="58"/>
      <c r="C49" s="16" t="s">
        <v>79</v>
      </c>
      <c r="D49" s="10">
        <f t="shared" si="20"/>
        <v>2040</v>
      </c>
      <c r="E49" s="10">
        <f>E53</f>
        <v>340</v>
      </c>
      <c r="F49" s="10">
        <f t="shared" ref="F49:J49" si="35">F53</f>
        <v>340</v>
      </c>
      <c r="G49" s="10">
        <f t="shared" si="35"/>
        <v>340</v>
      </c>
      <c r="H49" s="10">
        <f t="shared" si="35"/>
        <v>340</v>
      </c>
      <c r="I49" s="10">
        <f t="shared" si="35"/>
        <v>340</v>
      </c>
      <c r="J49" s="10">
        <f t="shared" si="35"/>
        <v>340</v>
      </c>
      <c r="K49" s="17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spans="1:36" ht="37.5" customHeight="1">
      <c r="A50" s="59" t="s">
        <v>99</v>
      </c>
      <c r="B50" s="63" t="s">
        <v>42</v>
      </c>
      <c r="C50" s="16" t="s">
        <v>78</v>
      </c>
      <c r="D50" s="10">
        <f t="shared" si="20"/>
        <v>34672</v>
      </c>
      <c r="E50" s="10">
        <f>E51+E52+E53</f>
        <v>4206</v>
      </c>
      <c r="F50" s="10">
        <f t="shared" ref="F50:J50" si="36">F51+F52+F53</f>
        <v>4206</v>
      </c>
      <c r="G50" s="10">
        <f t="shared" si="36"/>
        <v>4368</v>
      </c>
      <c r="H50" s="10">
        <f t="shared" si="36"/>
        <v>4539</v>
      </c>
      <c r="I50" s="10">
        <f t="shared" si="36"/>
        <v>8488</v>
      </c>
      <c r="J50" s="10">
        <f t="shared" si="36"/>
        <v>8865</v>
      </c>
      <c r="K50" s="1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spans="1:36" ht="38.25" customHeight="1">
      <c r="A51" s="61"/>
      <c r="B51" s="64"/>
      <c r="C51" s="27" t="s">
        <v>75</v>
      </c>
      <c r="D51" s="10">
        <f t="shared" si="20"/>
        <v>3660</v>
      </c>
      <c r="E51" s="28">
        <v>610</v>
      </c>
      <c r="F51" s="28">
        <v>610</v>
      </c>
      <c r="G51" s="28">
        <v>610</v>
      </c>
      <c r="H51" s="28">
        <v>610</v>
      </c>
      <c r="I51" s="28">
        <v>610</v>
      </c>
      <c r="J51" s="28">
        <v>610</v>
      </c>
      <c r="K51" s="1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spans="1:36" ht="61.5" customHeight="1">
      <c r="A52" s="61"/>
      <c r="B52" s="64"/>
      <c r="C52" s="55" t="s">
        <v>93</v>
      </c>
      <c r="D52" s="10">
        <f t="shared" si="20"/>
        <v>28972</v>
      </c>
      <c r="E52" s="28">
        <v>3256</v>
      </c>
      <c r="F52" s="28">
        <v>3256</v>
      </c>
      <c r="G52" s="28">
        <v>3418</v>
      </c>
      <c r="H52" s="28">
        <v>3589</v>
      </c>
      <c r="I52" s="28">
        <v>7538</v>
      </c>
      <c r="J52" s="28">
        <v>7915</v>
      </c>
      <c r="K52" s="1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spans="1:36" ht="61.5" customHeight="1">
      <c r="A53" s="60"/>
      <c r="B53" s="70"/>
      <c r="C53" s="29" t="s">
        <v>79</v>
      </c>
      <c r="D53" s="10">
        <f t="shared" si="20"/>
        <v>2040</v>
      </c>
      <c r="E53" s="28">
        <v>340</v>
      </c>
      <c r="F53" s="28">
        <v>340</v>
      </c>
      <c r="G53" s="28">
        <v>340</v>
      </c>
      <c r="H53" s="28">
        <v>340</v>
      </c>
      <c r="I53" s="28">
        <v>340</v>
      </c>
      <c r="J53" s="28">
        <v>340</v>
      </c>
      <c r="K53" s="1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spans="1:36" ht="27.75" customHeight="1">
      <c r="A54" s="62" t="s">
        <v>51</v>
      </c>
      <c r="B54" s="62" t="s">
        <v>43</v>
      </c>
      <c r="C54" s="8" t="s">
        <v>10</v>
      </c>
      <c r="D54" s="10">
        <f t="shared" si="20"/>
        <v>158325</v>
      </c>
      <c r="E54" s="19">
        <f t="shared" ref="E54:J54" si="37">E55+E56</f>
        <v>23617</v>
      </c>
      <c r="F54" s="19">
        <f t="shared" si="37"/>
        <v>24606</v>
      </c>
      <c r="G54" s="19">
        <f t="shared" si="37"/>
        <v>25722</v>
      </c>
      <c r="H54" s="19">
        <f t="shared" si="37"/>
        <v>26903</v>
      </c>
      <c r="I54" s="19">
        <f t="shared" si="37"/>
        <v>28146</v>
      </c>
      <c r="J54" s="19">
        <f t="shared" si="37"/>
        <v>29331</v>
      </c>
      <c r="K54" s="30" t="e">
        <f>#REF!</f>
        <v>#REF!</v>
      </c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  <row r="55" spans="1:36" ht="27.75" customHeight="1">
      <c r="A55" s="62"/>
      <c r="B55" s="62"/>
      <c r="C55" s="8" t="s">
        <v>76</v>
      </c>
      <c r="D55" s="10">
        <f t="shared" si="20"/>
        <v>45972</v>
      </c>
      <c r="E55" s="19">
        <f>E62</f>
        <v>6329</v>
      </c>
      <c r="F55" s="19">
        <f t="shared" ref="F55:J55" si="38">F62</f>
        <v>7147</v>
      </c>
      <c r="G55" s="19">
        <f t="shared" si="38"/>
        <v>7540</v>
      </c>
      <c r="H55" s="19">
        <f t="shared" si="38"/>
        <v>7917</v>
      </c>
      <c r="I55" s="19">
        <f t="shared" si="38"/>
        <v>8312</v>
      </c>
      <c r="J55" s="19">
        <f t="shared" si="38"/>
        <v>8727</v>
      </c>
      <c r="K55" s="30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</row>
    <row r="56" spans="1:36" ht="27.75" customHeight="1">
      <c r="A56" s="62"/>
      <c r="B56" s="62"/>
      <c r="C56" s="8" t="s">
        <v>77</v>
      </c>
      <c r="D56" s="10">
        <f t="shared" si="20"/>
        <v>112353</v>
      </c>
      <c r="E56" s="19">
        <f t="shared" ref="E56:J56" si="39">E58+E60+E64+E66</f>
        <v>17288</v>
      </c>
      <c r="F56" s="19">
        <f t="shared" si="39"/>
        <v>17459</v>
      </c>
      <c r="G56" s="19">
        <f t="shared" si="39"/>
        <v>18182</v>
      </c>
      <c r="H56" s="19">
        <f t="shared" si="39"/>
        <v>18986</v>
      </c>
      <c r="I56" s="19">
        <f t="shared" si="39"/>
        <v>19834</v>
      </c>
      <c r="J56" s="19">
        <f t="shared" si="39"/>
        <v>20604</v>
      </c>
      <c r="K56" s="30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</row>
    <row r="57" spans="1:36" ht="42.75" customHeight="1">
      <c r="A57" s="61" t="s">
        <v>100</v>
      </c>
      <c r="B57" s="61" t="s">
        <v>44</v>
      </c>
      <c r="C57" s="21" t="s">
        <v>78</v>
      </c>
      <c r="D57" s="10">
        <f t="shared" si="20"/>
        <v>37301</v>
      </c>
      <c r="E57" s="19">
        <f t="shared" ref="E57:J57" si="40">E58</f>
        <v>5694</v>
      </c>
      <c r="F57" s="19">
        <f t="shared" si="40"/>
        <v>5694</v>
      </c>
      <c r="G57" s="19">
        <f t="shared" si="40"/>
        <v>6003</v>
      </c>
      <c r="H57" s="19">
        <f t="shared" si="40"/>
        <v>6328</v>
      </c>
      <c r="I57" s="19">
        <f t="shared" si="40"/>
        <v>6672</v>
      </c>
      <c r="J57" s="19">
        <f t="shared" si="40"/>
        <v>6910</v>
      </c>
      <c r="K57" s="32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1:36" ht="28.5" customHeight="1">
      <c r="A58" s="60"/>
      <c r="B58" s="60"/>
      <c r="C58" s="55" t="s">
        <v>93</v>
      </c>
      <c r="D58" s="10">
        <f t="shared" si="20"/>
        <v>37301</v>
      </c>
      <c r="E58" s="28">
        <v>5694</v>
      </c>
      <c r="F58" s="28">
        <v>5694</v>
      </c>
      <c r="G58" s="28">
        <v>6003</v>
      </c>
      <c r="H58" s="28">
        <v>6328</v>
      </c>
      <c r="I58" s="28">
        <v>6672</v>
      </c>
      <c r="J58" s="28">
        <v>6910</v>
      </c>
      <c r="K58" s="1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1:36" ht="36" customHeight="1">
      <c r="A59" s="59" t="s">
        <v>101</v>
      </c>
      <c r="B59" s="59" t="s">
        <v>45</v>
      </c>
      <c r="C59" s="29" t="s">
        <v>78</v>
      </c>
      <c r="D59" s="10">
        <f t="shared" si="20"/>
        <v>69670</v>
      </c>
      <c r="E59" s="19">
        <f t="shared" ref="E59:K59" si="41">E60</f>
        <v>10697</v>
      </c>
      <c r="F59" s="19">
        <f t="shared" si="41"/>
        <v>10868</v>
      </c>
      <c r="G59" s="19">
        <f t="shared" si="41"/>
        <v>11282</v>
      </c>
      <c r="H59" s="19">
        <f t="shared" si="41"/>
        <v>11761</v>
      </c>
      <c r="I59" s="19">
        <f t="shared" si="41"/>
        <v>12265</v>
      </c>
      <c r="J59" s="19">
        <f t="shared" si="41"/>
        <v>12797</v>
      </c>
      <c r="K59" s="19">
        <f t="shared" si="41"/>
        <v>0</v>
      </c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ht="76.5" customHeight="1">
      <c r="A60" s="60"/>
      <c r="B60" s="60"/>
      <c r="C60" s="55" t="s">
        <v>93</v>
      </c>
      <c r="D60" s="10">
        <f t="shared" si="20"/>
        <v>69670</v>
      </c>
      <c r="E60" s="28">
        <v>10697</v>
      </c>
      <c r="F60" s="28">
        <v>10868</v>
      </c>
      <c r="G60" s="28">
        <v>11282</v>
      </c>
      <c r="H60" s="28">
        <v>11761</v>
      </c>
      <c r="I60" s="28">
        <v>12265</v>
      </c>
      <c r="J60" s="28">
        <v>12797</v>
      </c>
      <c r="K60" s="1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1:36" ht="36.75" customHeight="1">
      <c r="A61" s="59" t="s">
        <v>102</v>
      </c>
      <c r="B61" s="59" t="s">
        <v>46</v>
      </c>
      <c r="C61" s="21" t="s">
        <v>78</v>
      </c>
      <c r="D61" s="10">
        <f t="shared" si="20"/>
        <v>45972</v>
      </c>
      <c r="E61" s="19">
        <f t="shared" ref="E61:J61" si="42">E62</f>
        <v>6329</v>
      </c>
      <c r="F61" s="19">
        <f t="shared" si="42"/>
        <v>7147</v>
      </c>
      <c r="G61" s="19">
        <f t="shared" si="42"/>
        <v>7540</v>
      </c>
      <c r="H61" s="19">
        <f t="shared" si="42"/>
        <v>7917</v>
      </c>
      <c r="I61" s="19">
        <f t="shared" si="42"/>
        <v>8312</v>
      </c>
      <c r="J61" s="19">
        <f t="shared" si="42"/>
        <v>8727</v>
      </c>
      <c r="K61" s="1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1:36" ht="54.75" customHeight="1">
      <c r="A62" s="60"/>
      <c r="B62" s="60"/>
      <c r="C62" s="9" t="s">
        <v>76</v>
      </c>
      <c r="D62" s="10">
        <f t="shared" si="20"/>
        <v>45972</v>
      </c>
      <c r="E62" s="28">
        <v>6329</v>
      </c>
      <c r="F62" s="28">
        <v>7147</v>
      </c>
      <c r="G62" s="28">
        <v>7540</v>
      </c>
      <c r="H62" s="28">
        <v>7917</v>
      </c>
      <c r="I62" s="28">
        <v>8312</v>
      </c>
      <c r="J62" s="28">
        <v>8727</v>
      </c>
      <c r="K62" s="1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</row>
    <row r="63" spans="1:36" ht="24.75" customHeight="1">
      <c r="A63" s="59" t="s">
        <v>103</v>
      </c>
      <c r="B63" s="59" t="s">
        <v>14</v>
      </c>
      <c r="C63" s="9" t="s">
        <v>78</v>
      </c>
      <c r="D63" s="10">
        <f t="shared" si="20"/>
        <v>144</v>
      </c>
      <c r="E63" s="19">
        <f t="shared" ref="E63:J63" si="43">E64</f>
        <v>24</v>
      </c>
      <c r="F63" s="19">
        <f t="shared" si="43"/>
        <v>24</v>
      </c>
      <c r="G63" s="19">
        <f t="shared" si="43"/>
        <v>24</v>
      </c>
      <c r="H63" s="19">
        <f t="shared" si="43"/>
        <v>24</v>
      </c>
      <c r="I63" s="19">
        <f t="shared" si="43"/>
        <v>24</v>
      </c>
      <c r="J63" s="19">
        <f t="shared" si="43"/>
        <v>24</v>
      </c>
      <c r="K63" s="1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  <row r="64" spans="1:36" ht="57" customHeight="1">
      <c r="A64" s="60"/>
      <c r="B64" s="60"/>
      <c r="C64" s="55" t="s">
        <v>93</v>
      </c>
      <c r="D64" s="10">
        <f t="shared" si="20"/>
        <v>144</v>
      </c>
      <c r="E64" s="28">
        <v>24</v>
      </c>
      <c r="F64" s="28">
        <v>24</v>
      </c>
      <c r="G64" s="28">
        <v>24</v>
      </c>
      <c r="H64" s="28">
        <v>24</v>
      </c>
      <c r="I64" s="28">
        <v>24</v>
      </c>
      <c r="J64" s="28">
        <v>24</v>
      </c>
      <c r="K64" s="1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</row>
    <row r="65" spans="1:36" ht="38.25" customHeight="1">
      <c r="A65" s="59" t="s">
        <v>104</v>
      </c>
      <c r="B65" s="59" t="s">
        <v>52</v>
      </c>
      <c r="C65" s="9" t="s">
        <v>78</v>
      </c>
      <c r="D65" s="10">
        <f t="shared" si="20"/>
        <v>5238</v>
      </c>
      <c r="E65" s="19">
        <f t="shared" ref="E65:J65" si="44">E66</f>
        <v>873</v>
      </c>
      <c r="F65" s="19">
        <f t="shared" si="44"/>
        <v>873</v>
      </c>
      <c r="G65" s="19">
        <f t="shared" si="44"/>
        <v>873</v>
      </c>
      <c r="H65" s="19">
        <f t="shared" si="44"/>
        <v>873</v>
      </c>
      <c r="I65" s="19">
        <f t="shared" si="44"/>
        <v>873</v>
      </c>
      <c r="J65" s="19">
        <f t="shared" si="44"/>
        <v>873</v>
      </c>
      <c r="K65" s="1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spans="1:36" ht="57" customHeight="1">
      <c r="A66" s="60"/>
      <c r="B66" s="60"/>
      <c r="C66" s="55" t="s">
        <v>93</v>
      </c>
      <c r="D66" s="10">
        <f t="shared" si="20"/>
        <v>5238</v>
      </c>
      <c r="E66" s="28">
        <v>873</v>
      </c>
      <c r="F66" s="28">
        <v>873</v>
      </c>
      <c r="G66" s="28">
        <v>873</v>
      </c>
      <c r="H66" s="28">
        <v>873</v>
      </c>
      <c r="I66" s="28">
        <v>873</v>
      </c>
      <c r="J66" s="28">
        <v>873</v>
      </c>
      <c r="K66" s="1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spans="1:36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spans="1:36"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spans="1:36"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spans="1:36"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  <row r="71" spans="1:36"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</row>
    <row r="72" spans="1:36"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</row>
    <row r="73" spans="1:36"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spans="1:36"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</row>
    <row r="75" spans="1:36"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</row>
    <row r="76" spans="1:36"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</row>
    <row r="77" spans="1:36"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</row>
    <row r="78" spans="1:36"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</row>
    <row r="79" spans="1:36"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</row>
    <row r="80" spans="1:36"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</row>
    <row r="81" spans="11:36"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</row>
    <row r="82" spans="11:36"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</row>
    <row r="83" spans="11:36"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</row>
    <row r="84" spans="11:36"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</row>
    <row r="85" spans="11:36"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</row>
    <row r="86" spans="11:36"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spans="11:36"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spans="11:36"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spans="11:36"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11:36"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11:36"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11:36"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11:36"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11:36"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11:36"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11:36"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1:36"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1:36"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1:36"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1:36"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11:36"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11:36"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11:36"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11:36"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11:36"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11:36"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11:36"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  <row r="108" spans="11:36"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</row>
    <row r="109" spans="11:36"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</row>
    <row r="110" spans="11:36"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</row>
    <row r="111" spans="11:36"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</row>
    <row r="112" spans="11:36"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</row>
    <row r="113" spans="11:36"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</row>
  </sheetData>
  <mergeCells count="50">
    <mergeCell ref="A35:A37"/>
    <mergeCell ref="B35:B37"/>
    <mergeCell ref="A38:A39"/>
    <mergeCell ref="B38:B39"/>
    <mergeCell ref="A40:A42"/>
    <mergeCell ref="B40:B42"/>
    <mergeCell ref="A46:A49"/>
    <mergeCell ref="B46:B49"/>
    <mergeCell ref="A61:A62"/>
    <mergeCell ref="B61:B62"/>
    <mergeCell ref="A43:A45"/>
    <mergeCell ref="B43:B45"/>
    <mergeCell ref="A50:A53"/>
    <mergeCell ref="B50:B53"/>
    <mergeCell ref="A63:A64"/>
    <mergeCell ref="B63:B64"/>
    <mergeCell ref="A65:A66"/>
    <mergeCell ref="B65:B66"/>
    <mergeCell ref="A54:A56"/>
    <mergeCell ref="B54:B56"/>
    <mergeCell ref="A57:A58"/>
    <mergeCell ref="B57:B58"/>
    <mergeCell ref="A59:A60"/>
    <mergeCell ref="B59:B60"/>
    <mergeCell ref="B28:B30"/>
    <mergeCell ref="A31:A32"/>
    <mergeCell ref="B31:B32"/>
    <mergeCell ref="A33:A34"/>
    <mergeCell ref="B33:B34"/>
    <mergeCell ref="A28:A30"/>
    <mergeCell ref="A22:A23"/>
    <mergeCell ref="B22:B23"/>
    <mergeCell ref="A24:A25"/>
    <mergeCell ref="B24:B25"/>
    <mergeCell ref="A26:A27"/>
    <mergeCell ref="B26:B27"/>
    <mergeCell ref="A19:A21"/>
    <mergeCell ref="B19:B21"/>
    <mergeCell ref="A15:A18"/>
    <mergeCell ref="B15:B18"/>
    <mergeCell ref="A10:A14"/>
    <mergeCell ref="B10:B14"/>
    <mergeCell ref="E1:J1"/>
    <mergeCell ref="E2:J2"/>
    <mergeCell ref="E3:J3"/>
    <mergeCell ref="A5:J5"/>
    <mergeCell ref="A7:A8"/>
    <mergeCell ref="B7:B8"/>
    <mergeCell ref="C7:C8"/>
    <mergeCell ref="E7:J7"/>
  </mergeCells>
  <pageMargins left="0.70866141732283472" right="0.70866141732283472" top="0.74803149606299213" bottom="0.74803149606299213" header="0.31496062992125984" footer="0.31496062992125984"/>
  <pageSetup paperSize="9" scale="75" firstPageNumber="114" orientation="landscape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прил 4 без платных</vt:lpstr>
      <vt:lpstr>прил 3 без платных</vt:lpstr>
      <vt:lpstr>прил 3 с платными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2014-09-12T12:48:05Z</dcterms:modified>
</cp:coreProperties>
</file>